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ason Schedule" sheetId="1" r:id="rId5"/>
    <sheet state="visible" name="Levels &amp; Weekly Milage" sheetId="2" r:id="rId6"/>
    <sheet state="visible" name="Warm-ups" sheetId="3" r:id="rId7"/>
    <sheet state="visible" name="Fundamental 5" sheetId="4" r:id="rId8"/>
    <sheet state="visible" name="ABS" sheetId="5" r:id="rId9"/>
    <sheet state="visible" name="Pedestal" sheetId="6" r:id="rId10"/>
    <sheet state="visible" name="Hurdle" sheetId="7" r:id="rId11"/>
    <sheet state="visible" name="Myrtle" sheetId="8" r:id="rId12"/>
    <sheet state="visible" name="Bands" sheetId="9" r:id="rId13"/>
    <sheet state="visible" name="Curb &amp; Plyometric" sheetId="10" r:id="rId14"/>
    <sheet state="visible" name="Sandbox" sheetId="11" r:id="rId15"/>
    <sheet state="visible" name="Split Sheet" sheetId="12" r:id="rId16"/>
    <sheet state="visible" name="Michigan Example" sheetId="13" r:id="rId17"/>
    <sheet state="visible" name="The Chase" sheetId="14" r:id="rId18"/>
    <sheet state="visible" name="Attendance" sheetId="15" r:id="rId19"/>
  </sheets>
  <definedNames/>
  <calcPr/>
</workbook>
</file>

<file path=xl/sharedStrings.xml><?xml version="1.0" encoding="utf-8"?>
<sst xmlns="http://schemas.openxmlformats.org/spreadsheetml/2006/main" count="1084" uniqueCount="496">
  <si>
    <t>Fundamental 5</t>
  </si>
  <si>
    <t>Dynamic Stretches &amp; Form Running</t>
  </si>
  <si>
    <t>Runner Level</t>
  </si>
  <si>
    <t>Monday</t>
  </si>
  <si>
    <t>an alternative warmup, good for location without room for our normal warm ups</t>
  </si>
  <si>
    <t>knee drive,</t>
  </si>
  <si>
    <t>6 days Weekly Miles</t>
  </si>
  <si>
    <t>Tuesday</t>
  </si>
  <si>
    <t>5 days Weekly Miles</t>
  </si>
  <si>
    <t>hand touch down,</t>
  </si>
  <si>
    <t>Wednesday</t>
  </si>
  <si>
    <t>Daily Miles</t>
  </si>
  <si>
    <t>toe/heel touches,</t>
  </si>
  <si>
    <t>Thursday</t>
  </si>
  <si>
    <t>leg swings,</t>
  </si>
  <si>
    <t>Daily Weekly %</t>
  </si>
  <si>
    <t>Friday</t>
  </si>
  <si>
    <t>lunges</t>
  </si>
  <si>
    <t>Long Run</t>
  </si>
  <si>
    <t>Long Run % (5)</t>
  </si>
  <si>
    <t xml:space="preserve">Saturday </t>
  </si>
  <si>
    <t>Long Run % (6)</t>
  </si>
  <si>
    <t>Sunday</t>
  </si>
  <si>
    <t>approximate time to complete long run (minutes)</t>
  </si>
  <si>
    <t>Knee Hugs</t>
  </si>
  <si>
    <t>Total Volume</t>
  </si>
  <si>
    <t>High Knees</t>
  </si>
  <si>
    <t>Flamingos</t>
  </si>
  <si>
    <t>A skip</t>
  </si>
  <si>
    <t>Girls</t>
  </si>
  <si>
    <t>Ducks &amp; Dorks</t>
  </si>
  <si>
    <t>Boys</t>
  </si>
  <si>
    <t>Butt Kickers</t>
  </si>
  <si>
    <t>Toe &amp; Heel Walks</t>
  </si>
  <si>
    <t>6:30 min/mile</t>
  </si>
  <si>
    <t>B skips</t>
  </si>
  <si>
    <t>Open &amp; Close the Gate</t>
  </si>
  <si>
    <t>7 min/mile</t>
  </si>
  <si>
    <t>Spiderman Crawl</t>
  </si>
  <si>
    <t>Monster Walks</t>
  </si>
  <si>
    <t>Karaoke</t>
  </si>
  <si>
    <t>Lateral Lunges</t>
  </si>
  <si>
    <t>7:30 min/mile</t>
  </si>
  <si>
    <t>Lunges reach up &amp; twists</t>
  </si>
  <si>
    <t>hamstring sweeps</t>
  </si>
  <si>
    <t>8 min/mile</t>
  </si>
  <si>
    <t>Back pedal</t>
  </si>
  <si>
    <t>8.5 min/mile</t>
  </si>
  <si>
    <t>9 min/mile</t>
  </si>
  <si>
    <t>9.5 min/mile</t>
  </si>
  <si>
    <t>10 min/mile</t>
  </si>
  <si>
    <t>10.5 min/mile</t>
  </si>
  <si>
    <t>11 min/mile</t>
  </si>
  <si>
    <t>Group A - Returning athletes carrying most of their base milage from track</t>
  </si>
  <si>
    <t>11:30 min/mile</t>
  </si>
  <si>
    <t>12 min/mile</t>
  </si>
  <si>
    <t>Level 1</t>
  </si>
  <si>
    <t>Group B - Freshman, Athletes new to XC, Returner's without a Base</t>
  </si>
  <si>
    <t>Group C - Those who start in August</t>
  </si>
  <si>
    <t>Basic Pedestal</t>
  </si>
  <si>
    <t>crunches</t>
  </si>
  <si>
    <t>Advancing</t>
  </si>
  <si>
    <t>side crunches</t>
  </si>
  <si>
    <t>polevaulters</t>
  </si>
  <si>
    <t>2-3 sets of 30 sec w/ 3 pushups between exercise</t>
  </si>
  <si>
    <t>russian twists</t>
  </si>
  <si>
    <t>superman</t>
  </si>
  <si>
    <t>additional pushups or time</t>
  </si>
  <si>
    <t>bird dogs</t>
  </si>
  <si>
    <t>w/ oblique squeeze</t>
  </si>
  <si>
    <t>June 15-20</t>
  </si>
  <si>
    <t>dead bugs</t>
  </si>
  <si>
    <t>bicycle crunchs</t>
  </si>
  <si>
    <t>leg raises</t>
  </si>
  <si>
    <t>front plank</t>
  </si>
  <si>
    <t>w/ leg lifts</t>
  </si>
  <si>
    <t>Windshield wipers</t>
  </si>
  <si>
    <t>7:30am - 9:00am</t>
  </si>
  <si>
    <t>w/ hip dips</t>
  </si>
  <si>
    <t>bear plank</t>
  </si>
  <si>
    <t>w/ knee to elbow</t>
  </si>
  <si>
    <t>back plank</t>
  </si>
  <si>
    <t>side plank</t>
  </si>
  <si>
    <t>w/ clam shells</t>
  </si>
  <si>
    <t>7:00am - 9:30am</t>
  </si>
  <si>
    <t>w/ twist</t>
  </si>
  <si>
    <t>bridge</t>
  </si>
  <si>
    <t>w/ march</t>
  </si>
  <si>
    <t xml:space="preserve"> </t>
  </si>
  <si>
    <t>Place</t>
  </si>
  <si>
    <t>High School</t>
  </si>
  <si>
    <t>Travel - Lake Lowel Visitor Center</t>
  </si>
  <si>
    <t>on your own</t>
  </si>
  <si>
    <t>Strength</t>
  </si>
  <si>
    <t>Pedestal, Curb</t>
  </si>
  <si>
    <t>Hurdle Walkovers, Bands</t>
  </si>
  <si>
    <t>Abs</t>
  </si>
  <si>
    <t>Pedestal or Abs</t>
  </si>
  <si>
    <t>Group A</t>
  </si>
  <si>
    <t>20min candance run on track, 20 min off the track</t>
  </si>
  <si>
    <t>Easy miles</t>
  </si>
  <si>
    <t>Apache training, easy miles</t>
  </si>
  <si>
    <t>easy miles</t>
  </si>
  <si>
    <t>Hurlde Walk Overs</t>
  </si>
  <si>
    <t>forward: single leg, single hurdle</t>
  </si>
  <si>
    <t>alternating legs /reach</t>
  </si>
  <si>
    <t>lateral: single leg, single hurdle</t>
  </si>
  <si>
    <t>Can Cans</t>
  </si>
  <si>
    <t>Abby's Revenge (Lateral Unders)</t>
  </si>
  <si>
    <t>Group B</t>
  </si>
  <si>
    <t>clams</t>
  </si>
  <si>
    <t>side lying leg raises</t>
  </si>
  <si>
    <t>side lying leg adduction</t>
  </si>
  <si>
    <t>seated straight leg raises</t>
  </si>
  <si>
    <t>fire hydrants</t>
  </si>
  <si>
    <t>donkey kicks</t>
  </si>
  <si>
    <t>donkey whips</t>
  </si>
  <si>
    <t>knee circles, forward</t>
  </si>
  <si>
    <t>knee circles, backward</t>
  </si>
  <si>
    <t>Hurdle trail leg, forward</t>
  </si>
  <si>
    <t>hurdle trail leg, backwards</t>
  </si>
  <si>
    <t>pigeon stretch</t>
  </si>
  <si>
    <t>L7 stretch</t>
  </si>
  <si>
    <t>Group C</t>
  </si>
  <si>
    <t>After the Run</t>
  </si>
  <si>
    <t>10 Wicket Runs</t>
  </si>
  <si>
    <t>8 barefoot strides, Sandbox</t>
  </si>
  <si>
    <t>8 strides</t>
  </si>
  <si>
    <t>8 strides, Myrtle</t>
  </si>
  <si>
    <t>Notes/Link To Sheet</t>
  </si>
  <si>
    <t>Base Building, Injury Prevention, Strength Building, Routine Learning</t>
  </si>
  <si>
    <t>Crab Walks</t>
  </si>
  <si>
    <t>ankles, feet, or knees</t>
  </si>
  <si>
    <t>Penguin Walks</t>
  </si>
  <si>
    <t>single leg march</t>
  </si>
  <si>
    <t>feet</t>
  </si>
  <si>
    <t>Plyometric exercises</t>
  </si>
  <si>
    <t>wide jumps</t>
  </si>
  <si>
    <t>Curb</t>
  </si>
  <si>
    <t>split jumps</t>
  </si>
  <si>
    <t>two foot bounding</t>
  </si>
  <si>
    <t>ankles</t>
  </si>
  <si>
    <t>2 sets 20 sec</t>
  </si>
  <si>
    <t>Ski Jumps</t>
  </si>
  <si>
    <t>Kickback</t>
  </si>
  <si>
    <t>Ankle</t>
  </si>
  <si>
    <t>lunge varieties</t>
  </si>
  <si>
    <t>banded single leg RDL to knee drive</t>
  </si>
  <si>
    <t>bounding</t>
  </si>
  <si>
    <t>opp hand &amp; foot</t>
  </si>
  <si>
    <t>pogos</t>
  </si>
  <si>
    <t>standing leg sweeps with band, heel to toe</t>
  </si>
  <si>
    <t>single leg pogos</t>
  </si>
  <si>
    <t>ankle and feet</t>
  </si>
  <si>
    <t>?</t>
  </si>
  <si>
    <t>standing hip flexor pulse</t>
  </si>
  <si>
    <t>lateral pogos</t>
  </si>
  <si>
    <t>Single Leg Deadlift</t>
  </si>
  <si>
    <t>lateral single leg pogos</t>
  </si>
  <si>
    <t>lateral lung to knee drive</t>
  </si>
  <si>
    <t>split pogos</t>
  </si>
  <si>
    <t>wall sits w/ heel &amp; toes raises</t>
  </si>
  <si>
    <t>quick feet</t>
  </si>
  <si>
    <t>split squat</t>
  </si>
  <si>
    <t>bulgarian split squat</t>
  </si>
  <si>
    <t>Nordic curls</t>
  </si>
  <si>
    <t>Bench Knee Drive</t>
  </si>
  <si>
    <t>calf raises</t>
  </si>
  <si>
    <t>copenhagen plank dip</t>
  </si>
  <si>
    <t>single leg squat</t>
  </si>
  <si>
    <t>toe tap jumps with bench</t>
  </si>
  <si>
    <t>June 22-27</t>
  </si>
  <si>
    <t xml:space="preserve">Travel - Seamans Gulch </t>
  </si>
  <si>
    <t>Level 2</t>
  </si>
  <si>
    <t>Easy 30-40 min w/ Fartlek</t>
  </si>
  <si>
    <t>Sandbox</t>
  </si>
  <si>
    <t>5K</t>
  </si>
  <si>
    <t>no shoes</t>
  </si>
  <si>
    <t>3200 m</t>
  </si>
  <si>
    <t>do each in a circular lap in the jump pits</t>
  </si>
  <si>
    <t>1600 m</t>
  </si>
  <si>
    <t>1200 m</t>
  </si>
  <si>
    <t>Ducks</t>
  </si>
  <si>
    <t>Dorks</t>
  </si>
  <si>
    <t>800 m</t>
  </si>
  <si>
    <t>Toes</t>
  </si>
  <si>
    <t>Heels</t>
  </si>
  <si>
    <t>400 m</t>
  </si>
  <si>
    <t>200 m</t>
  </si>
  <si>
    <t>Pronate</t>
  </si>
  <si>
    <t>Supinate</t>
  </si>
  <si>
    <t>toe scrunches</t>
  </si>
  <si>
    <t>toe stretches</t>
  </si>
  <si>
    <t>easy run with fartleks</t>
  </si>
  <si>
    <t>8 strides, Sandbox</t>
  </si>
  <si>
    <t>Flyathon</t>
  </si>
  <si>
    <t>June 29-July 4</t>
  </si>
  <si>
    <t>Level 3</t>
  </si>
  <si>
    <t>Athletes</t>
  </si>
  <si>
    <t>1600m @ 10k pace</t>
  </si>
  <si>
    <t>Pedestal</t>
  </si>
  <si>
    <t>1200 GV tempo</t>
  </si>
  <si>
    <t>1200m @5k target</t>
  </si>
  <si>
    <t>Hurdle Walkovers, Abs</t>
  </si>
  <si>
    <t>Myrtle</t>
  </si>
  <si>
    <t>800m @ 2mile pace</t>
  </si>
  <si>
    <t>400m</t>
  </si>
  <si>
    <t>Jabyn, Cooper</t>
  </si>
  <si>
    <t>Stephen, Noah, Carter</t>
  </si>
  <si>
    <t>2 sets 5-8 x 200m, 7 min easy run b/w sets</t>
  </si>
  <si>
    <t xml:space="preserve">Jadin, Caden, Peyton, </t>
  </si>
  <si>
    <t>Threshold / Marathon</t>
  </si>
  <si>
    <t>Steady State</t>
  </si>
  <si>
    <t>Start Repeats (A)</t>
  </si>
  <si>
    <t>4th of July</t>
  </si>
  <si>
    <t>Level 4</t>
  </si>
  <si>
    <t>July 6-11</t>
  </si>
  <si>
    <t>Travel - Eagle Bike Park</t>
  </si>
  <si>
    <t>Name</t>
  </si>
  <si>
    <t>Start time</t>
  </si>
  <si>
    <t>Season Best Time</t>
  </si>
  <si>
    <t>2/3 time</t>
  </si>
  <si>
    <t>Karla</t>
  </si>
  <si>
    <t>00:00.0</t>
  </si>
  <si>
    <t>32:31.4</t>
  </si>
  <si>
    <t>21:40.9</t>
  </si>
  <si>
    <t>Jessica</t>
  </si>
  <si>
    <t>00:14.7</t>
  </si>
  <si>
    <t>32:09.3</t>
  </si>
  <si>
    <t>21:26.2</t>
  </si>
  <si>
    <t>Bands, Curb</t>
  </si>
  <si>
    <t>Mady</t>
  </si>
  <si>
    <t>02:05.3</t>
  </si>
  <si>
    <t>29:23.4</t>
  </si>
  <si>
    <t>repeats: 12-16 x 200m</t>
  </si>
  <si>
    <t>Marathon pace</t>
  </si>
  <si>
    <t>19:35.6</t>
  </si>
  <si>
    <t>Chloe</t>
  </si>
  <si>
    <t>02:58.1</t>
  </si>
  <si>
    <t>28:04.3</t>
  </si>
  <si>
    <t>18:42.9</t>
  </si>
  <si>
    <t>James</t>
  </si>
  <si>
    <t>03:07.7</t>
  </si>
  <si>
    <t>27:49.8</t>
  </si>
  <si>
    <t>18:33.2</t>
  </si>
  <si>
    <t>Izzy</t>
  </si>
  <si>
    <t>03:25.5</t>
  </si>
  <si>
    <t>18:15.5</t>
  </si>
  <si>
    <t>Leah</t>
  </si>
  <si>
    <t>03:27.9</t>
  </si>
  <si>
    <t>27:19.5</t>
  </si>
  <si>
    <t>18:13.0</t>
  </si>
  <si>
    <t>Hannah</t>
  </si>
  <si>
    <t>04:37.7</t>
  </si>
  <si>
    <t>25:34.8</t>
  </si>
  <si>
    <t>17:03.2</t>
  </si>
  <si>
    <t>Lily</t>
  </si>
  <si>
    <t>04:45.3</t>
  </si>
  <si>
    <t>25:23.4</t>
  </si>
  <si>
    <t>16:55.6</t>
  </si>
  <si>
    <t>Roxie</t>
  </si>
  <si>
    <t>04:55.5</t>
  </si>
  <si>
    <t>25:08.2</t>
  </si>
  <si>
    <t>16:45.5</t>
  </si>
  <si>
    <t>Tasha</t>
  </si>
  <si>
    <t>05:45.6</t>
  </si>
  <si>
    <t>23:53.0</t>
  </si>
  <si>
    <t>15:55.3</t>
  </si>
  <si>
    <t>Luke E.</t>
  </si>
  <si>
    <t>06:11.6</t>
  </si>
  <si>
    <t>15:29.3</t>
  </si>
  <si>
    <t>Angel</t>
  </si>
  <si>
    <t>06:13.9</t>
  </si>
  <si>
    <t>23:10.6</t>
  </si>
  <si>
    <t>15:27.1</t>
  </si>
  <si>
    <t>Fisher</t>
  </si>
  <si>
    <t>06:50.1</t>
  </si>
  <si>
    <t>22:16.3</t>
  </si>
  <si>
    <t>14:50.9</t>
  </si>
  <si>
    <t>Austen</t>
  </si>
  <si>
    <t>07:13.3</t>
  </si>
  <si>
    <t>21:41.5</t>
  </si>
  <si>
    <t>14:27.7</t>
  </si>
  <si>
    <t>Weston</t>
  </si>
  <si>
    <t>07:16.1</t>
  </si>
  <si>
    <t>21:37.2</t>
  </si>
  <si>
    <t>14:24.8</t>
  </si>
  <si>
    <t>Mason W</t>
  </si>
  <si>
    <t>07:22.6</t>
  </si>
  <si>
    <t>21:27.5</t>
  </si>
  <si>
    <t>14:18.3</t>
  </si>
  <si>
    <t>Rootsy</t>
  </si>
  <si>
    <t>07:23.5</t>
  </si>
  <si>
    <t>14:17.5</t>
  </si>
  <si>
    <t>Abby</t>
  </si>
  <si>
    <t>07:23.6</t>
  </si>
  <si>
    <t>21:26.0</t>
  </si>
  <si>
    <t>14:17.3</t>
  </si>
  <si>
    <t>Brittlee</t>
  </si>
  <si>
    <t>07:23.8</t>
  </si>
  <si>
    <t>21:25.7</t>
  </si>
  <si>
    <t>14:17.1</t>
  </si>
  <si>
    <t>Hailey</t>
  </si>
  <si>
    <t>07:38.9</t>
  </si>
  <si>
    <t>21:03.0</t>
  </si>
  <si>
    <t>14:02.0</t>
  </si>
  <si>
    <t>Kate</t>
  </si>
  <si>
    <t>07:39.6</t>
  </si>
  <si>
    <t>21:02.0</t>
  </si>
  <si>
    <t>14:01.3</t>
  </si>
  <si>
    <t>Mason M</t>
  </si>
  <si>
    <t>07:41.1</t>
  </si>
  <si>
    <t>20:59.7</t>
  </si>
  <si>
    <t>13:59.8</t>
  </si>
  <si>
    <t>Grant</t>
  </si>
  <si>
    <t>07:45.5</t>
  </si>
  <si>
    <t>20:53.2</t>
  </si>
  <si>
    <t>13:55.5</t>
  </si>
  <si>
    <t>Luke H.</t>
  </si>
  <si>
    <t>07:51.4</t>
  </si>
  <si>
    <t>20:44.3</t>
  </si>
  <si>
    <t>13:49.5</t>
  </si>
  <si>
    <t>Cache</t>
  </si>
  <si>
    <t>07:53.2</t>
  </si>
  <si>
    <t>20:41.6</t>
  </si>
  <si>
    <t>13:47.7</t>
  </si>
  <si>
    <t>Avery</t>
  </si>
  <si>
    <t>08:10.9</t>
  </si>
  <si>
    <t>20:15.0</t>
  </si>
  <si>
    <t>13:30.0</t>
  </si>
  <si>
    <t>July 13-18</t>
  </si>
  <si>
    <t>Jesse</t>
  </si>
  <si>
    <t>08:11.4</t>
  </si>
  <si>
    <t>20:14.3</t>
  </si>
  <si>
    <t>13:29.5</t>
  </si>
  <si>
    <t>Ethan</t>
  </si>
  <si>
    <t>08:14.3</t>
  </si>
  <si>
    <t>20:09.9</t>
  </si>
  <si>
    <t>13:26.6</t>
  </si>
  <si>
    <t>Curtis</t>
  </si>
  <si>
    <t>08:47.9</t>
  </si>
  <si>
    <t>19:19.5</t>
  </si>
  <si>
    <t>12:53.0</t>
  </si>
  <si>
    <t>Johnny</t>
  </si>
  <si>
    <t>09:05.3</t>
  </si>
  <si>
    <t>18:53.4</t>
  </si>
  <si>
    <t>12:35.6</t>
  </si>
  <si>
    <t>Aiden</t>
  </si>
  <si>
    <t>09:37.0</t>
  </si>
  <si>
    <t>18:05.9</t>
  </si>
  <si>
    <t>12:03.9</t>
  </si>
  <si>
    <t>Peyton</t>
  </si>
  <si>
    <t>09:50.9</t>
  </si>
  <si>
    <t>17:45.0</t>
  </si>
  <si>
    <t>11:50.0</t>
  </si>
  <si>
    <t>Bridger</t>
  </si>
  <si>
    <t>09:56.9</t>
  </si>
  <si>
    <t>17:36.0</t>
  </si>
  <si>
    <t>11:44.0</t>
  </si>
  <si>
    <t>Jaden</t>
  </si>
  <si>
    <t>Travel - Dry Creek</t>
  </si>
  <si>
    <t>10:15.6</t>
  </si>
  <si>
    <t>17:08.0</t>
  </si>
  <si>
    <t>11:25.3</t>
  </si>
  <si>
    <t>Noah</t>
  </si>
  <si>
    <t>10:26.3</t>
  </si>
  <si>
    <t>16:52.0</t>
  </si>
  <si>
    <t>11:14.7</t>
  </si>
  <si>
    <t>Stephen</t>
  </si>
  <si>
    <t>10:25.6</t>
  </si>
  <si>
    <t>16:53.0</t>
  </si>
  <si>
    <t>11:15.3</t>
  </si>
  <si>
    <t>Caden</t>
  </si>
  <si>
    <t>10:26.9</t>
  </si>
  <si>
    <t>16:51.0</t>
  </si>
  <si>
    <t>11:14.0</t>
  </si>
  <si>
    <t>Plyometrics</t>
  </si>
  <si>
    <t>Bands</t>
  </si>
  <si>
    <t>3-4 sets of 3x300 with 100m jog rest. EZ 400m jog rest between sets</t>
  </si>
  <si>
    <t>Easy Miles</t>
  </si>
  <si>
    <t>8 x 200m repeats</t>
  </si>
  <si>
    <t>10 wickets</t>
  </si>
  <si>
    <t>8 strides, sandbox</t>
  </si>
  <si>
    <t xml:space="preserve">July 20-25 </t>
  </si>
  <si>
    <t>8am - 9:30am</t>
  </si>
  <si>
    <t>Wally's Cabin</t>
  </si>
  <si>
    <t>Last Name</t>
  </si>
  <si>
    <t>First Name</t>
  </si>
  <si>
    <t>Grade</t>
  </si>
  <si>
    <t>Paperwork</t>
  </si>
  <si>
    <t>Mon</t>
  </si>
  <si>
    <t>Tues</t>
  </si>
  <si>
    <t>Wed</t>
  </si>
  <si>
    <t>Thurs</t>
  </si>
  <si>
    <t>Fri</t>
  </si>
  <si>
    <t>Fundamental 5, Sandbox</t>
  </si>
  <si>
    <t>Sat</t>
  </si>
  <si>
    <t>Lievano</t>
  </si>
  <si>
    <t>Level 5</t>
  </si>
  <si>
    <t>M</t>
  </si>
  <si>
    <t>Increased Weekly Millage by doing easy morning runs and Saturday runs. Long runs still remain between 8-12 miles. Athlete has also maintained weight lifting up to this point.</t>
  </si>
  <si>
    <t>Kemble</t>
  </si>
  <si>
    <t>Hibbard</t>
  </si>
  <si>
    <t>S</t>
  </si>
  <si>
    <t>Peterson</t>
  </si>
  <si>
    <t>easy run</t>
  </si>
  <si>
    <t>Repeats</t>
  </si>
  <si>
    <t>Wilson</t>
  </si>
  <si>
    <t>Rivas</t>
  </si>
  <si>
    <t>Jonathon</t>
  </si>
  <si>
    <t>Debard</t>
  </si>
  <si>
    <t>Lucy</t>
  </si>
  <si>
    <t>Georgia</t>
  </si>
  <si>
    <t>Madalyn</t>
  </si>
  <si>
    <t>Nevills</t>
  </si>
  <si>
    <t>Raleigh</t>
  </si>
  <si>
    <t>Simental</t>
  </si>
  <si>
    <t>Rosa</t>
  </si>
  <si>
    <t>Zaharko</t>
  </si>
  <si>
    <t>Rotsy</t>
  </si>
  <si>
    <t>Wilke</t>
  </si>
  <si>
    <t>8 strides, Curb</t>
  </si>
  <si>
    <t>Limb</t>
  </si>
  <si>
    <t>XC Camp</t>
  </si>
  <si>
    <t>Calhoun</t>
  </si>
  <si>
    <t>Abigail</t>
  </si>
  <si>
    <t>Johnson</t>
  </si>
  <si>
    <t>No practice b/c smoke</t>
  </si>
  <si>
    <t>Rejchrt</t>
  </si>
  <si>
    <t>Simental-Banuelos</t>
  </si>
  <si>
    <t>Joselyn</t>
  </si>
  <si>
    <t>July 27 - Aug 1</t>
  </si>
  <si>
    <t>Maggs</t>
  </si>
  <si>
    <t>Mason</t>
  </si>
  <si>
    <t>Alder</t>
  </si>
  <si>
    <t>Woodruff</t>
  </si>
  <si>
    <t>Canal @end Cemetry Rd</t>
  </si>
  <si>
    <t>Pedestal, Myrtle</t>
  </si>
  <si>
    <t>Barker</t>
  </si>
  <si>
    <t>Austin</t>
  </si>
  <si>
    <t>Canal Intervals: 8 x 600m w/ 300m active recovery</t>
  </si>
  <si>
    <t>Richards</t>
  </si>
  <si>
    <t>Hymas</t>
  </si>
  <si>
    <t>Repeats: 3 x 300m, 5 x 200m</t>
  </si>
  <si>
    <t>Smith</t>
  </si>
  <si>
    <t>Rowe</t>
  </si>
  <si>
    <t>Platt</t>
  </si>
  <si>
    <t>Hendricks</t>
  </si>
  <si>
    <t>Luke</t>
  </si>
  <si>
    <t>Miller</t>
  </si>
  <si>
    <t>samantha</t>
  </si>
  <si>
    <t>Practice was inside, smoke.</t>
  </si>
  <si>
    <t>No access to the gym this week</t>
  </si>
  <si>
    <t>Aug 3-  8</t>
  </si>
  <si>
    <t>Dead Week</t>
  </si>
  <si>
    <t>Aug 10 - 15</t>
  </si>
  <si>
    <t>Repeats: 8 x 400m</t>
  </si>
  <si>
    <t>Intervals: 6-8 x 800m w/ 2min active recovery</t>
  </si>
  <si>
    <t>Repeats: 2 x 400m, 3 x 300m, 5 x 200m</t>
  </si>
  <si>
    <t>marathon pace</t>
  </si>
  <si>
    <t>easy run, 4 x 200m</t>
  </si>
  <si>
    <t>1st day of practice</t>
  </si>
  <si>
    <t>Aug 17 - 22</t>
  </si>
  <si>
    <t>4:10 - 6:00 pm</t>
  </si>
  <si>
    <t>4:10 - 5:40 pm</t>
  </si>
  <si>
    <t>Hawthorn park</t>
  </si>
  <si>
    <t>Dunn Hill Repeats</t>
  </si>
  <si>
    <t>easy miles, Dunn Hills</t>
  </si>
  <si>
    <t>fartlek run, 6 pickups</t>
  </si>
  <si>
    <t>School Starts</t>
  </si>
  <si>
    <t>Parent Meeting / Garage Sale / Uniforms 6:00</t>
  </si>
  <si>
    <t>Lapathon</t>
  </si>
  <si>
    <t>Aug 24 -29</t>
  </si>
  <si>
    <t>Goodmorning Meet</t>
  </si>
  <si>
    <t>The Michigan</t>
  </si>
  <si>
    <t>Intervals</t>
  </si>
  <si>
    <t>easy run, 6 x 200m</t>
  </si>
  <si>
    <t>Aug 31 - Sep 5</t>
  </si>
  <si>
    <t>Caldwell Twilight</t>
  </si>
  <si>
    <t>Sept 7 - 12</t>
  </si>
  <si>
    <t>Catherine Creek</t>
  </si>
  <si>
    <t>Progressive 800s</t>
  </si>
  <si>
    <t>Labor Day</t>
  </si>
  <si>
    <t>Date &amp; Time</t>
  </si>
  <si>
    <t>Eagle Island Meet</t>
  </si>
  <si>
    <t>Picture Day</t>
  </si>
  <si>
    <t>Vallivue Scramble</t>
  </si>
  <si>
    <t>Gary Ward Meet</t>
  </si>
  <si>
    <t>On your own</t>
  </si>
  <si>
    <t>The Chase! followed by 2x400, 4x200 2 min rest</t>
  </si>
  <si>
    <t>Doug Root Meet</t>
  </si>
  <si>
    <t>BugTown Meet</t>
  </si>
  <si>
    <t>District Meet</t>
  </si>
  <si>
    <t>State Meet</t>
  </si>
  <si>
    <t>Snake River Meet, Ann Morrison Park</t>
  </si>
  <si>
    <t>NXR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</si>
</sst>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2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sz val="12.0"/>
      <color theme="1"/>
      <name val="Calibri"/>
    </font>
    <font>
      <b/>
      <color rgb="FF000000"/>
      <name val="&quot;Helvetica Neue&quot;"/>
    </font>
    <font>
      <sz val="11.0"/>
      <color rgb="FF000000"/>
      <name val="&quot;Arial&quot;"/>
    </font>
    <font>
      <b/>
      <sz val="12.0"/>
      <color rgb="FF000000"/>
      <name val="Calibri"/>
    </font>
    <font>
      <b/>
      <sz val="11.0"/>
      <color theme="1"/>
      <name val="&quot;Aptos&quot;"/>
    </font>
    <font>
      <b/>
      <sz val="12.0"/>
      <color theme="1"/>
      <name val="Calibri"/>
    </font>
    <font>
      <b/>
      <color rgb="FF948A54"/>
      <name val="&quot;Helvetica Neue&quot;"/>
    </font>
    <font/>
    <font>
      <b/>
      <sz val="11.0"/>
      <color theme="1"/>
      <name val="Arial"/>
      <scheme val="minor"/>
    </font>
    <font>
      <sz val="11.0"/>
      <color theme="1"/>
      <name val="Arial"/>
      <scheme val="minor"/>
    </font>
    <font>
      <b/>
      <color rgb="FF000000"/>
      <name val="Arial"/>
    </font>
    <font>
      <sz val="11.0"/>
      <color rgb="FF000000"/>
      <name val="Calibri"/>
    </font>
    <font>
      <color rgb="FF000000"/>
      <name val="Arial"/>
    </font>
    <font>
      <b/>
      <sz val="14.0"/>
      <color theme="1"/>
      <name val="Calibri"/>
    </font>
    <font>
      <b/>
      <sz val="14.0"/>
      <color theme="1"/>
      <name val="Arial"/>
      <scheme val="minor"/>
    </font>
    <font>
      <sz val="14.0"/>
      <color theme="1"/>
      <name val="Arial"/>
      <scheme val="minor"/>
    </font>
    <font>
      <sz val="14.0"/>
      <color theme="1"/>
      <name val="Calibri"/>
    </font>
    <font>
      <sz val="14.0"/>
      <color rgb="FF222222"/>
      <name val="Arial"/>
    </font>
    <font>
      <color theme="1"/>
      <name val="Arial"/>
    </font>
  </fonts>
  <fills count="15">
    <fill>
      <patternFill patternType="none"/>
    </fill>
    <fill>
      <patternFill patternType="lightGray"/>
    </fill>
    <fill>
      <patternFill patternType="solid">
        <fgColor rgb="FF1F497D"/>
        <bgColor rgb="FF1F497D"/>
      </patternFill>
    </fill>
    <fill>
      <patternFill patternType="solid">
        <fgColor rgb="FFFFFFFF"/>
        <bgColor rgb="FFFFFFFF"/>
      </patternFill>
    </fill>
    <fill>
      <patternFill patternType="solid">
        <fgColor rgb="FF93C47D"/>
        <bgColor rgb="FF93C47D"/>
      </patternFill>
    </fill>
    <fill>
      <patternFill patternType="solid">
        <fgColor rgb="FF00FF00"/>
        <bgColor rgb="FF00FF00"/>
      </patternFill>
    </fill>
    <fill>
      <patternFill patternType="solid">
        <fgColor rgb="FFD9D9D9"/>
        <bgColor rgb="FFD9D9D9"/>
      </patternFill>
    </fill>
    <fill>
      <patternFill patternType="solid">
        <fgColor rgb="FF948A54"/>
        <bgColor rgb="FF948A54"/>
      </patternFill>
    </fill>
    <fill>
      <patternFill patternType="solid">
        <fgColor theme="0"/>
        <bgColor theme="0"/>
      </patternFill>
    </fill>
    <fill>
      <patternFill patternType="solid">
        <fgColor rgb="FFF9CB9C"/>
        <bgColor rgb="FFF9CB9C"/>
      </patternFill>
    </fill>
    <fill>
      <patternFill patternType="solid">
        <fgColor rgb="FF000000"/>
        <bgColor rgb="FF000000"/>
      </patternFill>
    </fill>
    <fill>
      <patternFill patternType="solid">
        <fgColor rgb="FF00FFFF"/>
        <bgColor rgb="FF00FFFF"/>
      </patternFill>
    </fill>
    <fill>
      <patternFill patternType="solid">
        <fgColor rgb="FFE06666"/>
        <bgColor rgb="FFE06666"/>
      </patternFill>
    </fill>
    <fill>
      <patternFill patternType="solid">
        <fgColor rgb="FFFFFF00"/>
        <bgColor rgb="FFFFFF00"/>
      </patternFill>
    </fill>
    <fill>
      <patternFill patternType="solid">
        <fgColor rgb="FFCCCCCC"/>
        <bgColor rgb="FFCCCCCC"/>
      </patternFill>
    </fill>
  </fills>
  <borders count="1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13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1" fillId="2" fontId="3" numFmtId="0" xfId="0" applyAlignment="1" applyBorder="1" applyFill="1" applyFont="1">
      <alignment horizontal="center" vertical="center"/>
    </xf>
    <xf borderId="0" fillId="0" fontId="1" numFmtId="0" xfId="0" applyAlignment="1" applyFont="1">
      <alignment horizontal="center" readingOrder="0"/>
    </xf>
    <xf borderId="1" fillId="3" fontId="4" numFmtId="49" xfId="0" applyAlignment="1" applyBorder="1" applyFill="1" applyFont="1" applyNumberFormat="1">
      <alignment horizontal="center" shrinkToFit="0" vertical="center" wrapText="1"/>
    </xf>
    <xf borderId="0" fillId="3" fontId="5" numFmtId="0" xfId="0" applyAlignment="1" applyFont="1">
      <alignment readingOrder="0"/>
    </xf>
    <xf borderId="0" fillId="0" fontId="1" numFmtId="0" xfId="0" applyAlignment="1" applyFont="1">
      <alignment readingOrder="0" shrinkToFit="0" wrapText="1"/>
    </xf>
    <xf borderId="0" fillId="3" fontId="5" numFmtId="0" xfId="0" applyFont="1"/>
    <xf borderId="0" fillId="0" fontId="2" numFmtId="0" xfId="0" applyFont="1"/>
    <xf borderId="1" fillId="0" fontId="6" numFmtId="0" xfId="0" applyAlignment="1" applyBorder="1" applyFont="1">
      <alignment horizontal="center" vertical="center"/>
    </xf>
    <xf borderId="0" fillId="0" fontId="3" numFmtId="0" xfId="0" applyAlignment="1" applyFont="1">
      <alignment horizontal="center" vertical="center"/>
    </xf>
    <xf borderId="1" fillId="0" fontId="1" numFmtId="0" xfId="0" applyAlignment="1" applyBorder="1" applyFont="1">
      <alignment readingOrder="0"/>
    </xf>
    <xf borderId="0" fillId="0" fontId="7" numFmtId="0" xfId="0" applyAlignment="1" applyFont="1">
      <alignment readingOrder="0"/>
    </xf>
    <xf borderId="0" fillId="0" fontId="7" numFmtId="0" xfId="0" applyFont="1"/>
    <xf borderId="1" fillId="0" fontId="1" numFmtId="0" xfId="0" applyAlignment="1" applyBorder="1" applyFont="1">
      <alignment horizontal="center" readingOrder="0" vertical="center"/>
    </xf>
    <xf borderId="1" fillId="3" fontId="3" numFmtId="0" xfId="0" applyAlignment="1" applyBorder="1" applyFont="1">
      <alignment horizontal="center" vertical="center"/>
    </xf>
    <xf borderId="0" fillId="3" fontId="8" numFmtId="0" xfId="0" applyAlignment="1" applyFont="1">
      <alignment horizontal="left" readingOrder="0" vertical="center"/>
    </xf>
    <xf borderId="1" fillId="3" fontId="3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center" readingOrder="0" vertical="center"/>
    </xf>
    <xf borderId="3" fillId="0" fontId="1" numFmtId="0" xfId="0" applyAlignment="1" applyBorder="1" applyFont="1">
      <alignment readingOrder="0"/>
    </xf>
    <xf borderId="0" fillId="0" fontId="8" numFmtId="0" xfId="0" applyAlignment="1" applyFont="1">
      <alignment horizontal="left" readingOrder="0" vertical="center"/>
    </xf>
    <xf borderId="3" fillId="0" fontId="1" numFmtId="0" xfId="0" applyBorder="1" applyFont="1"/>
    <xf borderId="3" fillId="0" fontId="1" numFmtId="9" xfId="0" applyAlignment="1" applyBorder="1" applyFont="1" applyNumberFormat="1">
      <alignment readingOrder="0"/>
    </xf>
    <xf borderId="3" fillId="0" fontId="1" numFmtId="9" xfId="0" applyBorder="1" applyFont="1" applyNumberFormat="1"/>
    <xf borderId="0" fillId="0" fontId="1" numFmtId="0" xfId="0" applyAlignment="1" applyFont="1">
      <alignment horizontal="center" readingOrder="0" vertical="center"/>
    </xf>
    <xf borderId="1" fillId="0" fontId="1" numFmtId="0" xfId="0" applyBorder="1" applyFont="1"/>
    <xf borderId="1" fillId="2" fontId="9" numFmtId="49" xfId="0" applyAlignment="1" applyBorder="1" applyFont="1" applyNumberFormat="1">
      <alignment horizontal="center" readingOrder="0" shrinkToFit="0" vertical="center" wrapText="1"/>
    </xf>
    <xf borderId="1" fillId="0" fontId="3" numFmtId="0" xfId="0" applyAlignment="1" applyBorder="1" applyFont="1">
      <alignment horizontal="center" readingOrder="0" vertical="center"/>
    </xf>
    <xf borderId="1" fillId="0" fontId="3" numFmtId="0" xfId="0" applyAlignment="1" applyBorder="1" applyFont="1">
      <alignment horizontal="center" vertical="center"/>
    </xf>
    <xf borderId="1" fillId="4" fontId="3" numFmtId="0" xfId="0" applyAlignment="1" applyBorder="1" applyFill="1" applyFont="1">
      <alignment horizontal="center" readingOrder="0" shrinkToFit="0" vertical="center" wrapText="1"/>
    </xf>
    <xf borderId="1" fillId="0" fontId="3" numFmtId="0" xfId="0" applyAlignment="1" applyBorder="1" applyFont="1">
      <alignment horizontal="center" readingOrder="0" shrinkToFit="0" vertical="center" wrapText="1"/>
    </xf>
    <xf borderId="1" fillId="0" fontId="3" numFmtId="49" xfId="0" applyAlignment="1" applyBorder="1" applyFont="1" applyNumberFormat="1">
      <alignment horizontal="center" readingOrder="0" shrinkToFit="0" vertical="center" wrapText="1"/>
    </xf>
    <xf borderId="0" fillId="3" fontId="1" numFmtId="0" xfId="0" applyAlignment="1" applyFont="1">
      <alignment horizontal="center" readingOrder="0"/>
    </xf>
    <xf borderId="4" fillId="0" fontId="10" numFmtId="0" xfId="0" applyBorder="1" applyFont="1"/>
    <xf borderId="0" fillId="5" fontId="1" numFmtId="0" xfId="0" applyAlignment="1" applyFill="1" applyFont="1">
      <alignment readingOrder="0"/>
    </xf>
    <xf borderId="1" fillId="6" fontId="3" numFmtId="49" xfId="0" applyAlignment="1" applyBorder="1" applyFill="1" applyFont="1" applyNumberFormat="1">
      <alignment horizontal="center" readingOrder="0" shrinkToFit="0" vertical="center" wrapText="1"/>
    </xf>
    <xf borderId="0" fillId="5" fontId="1" numFmtId="0" xfId="0" applyFont="1"/>
    <xf borderId="1" fillId="7" fontId="3" numFmtId="49" xfId="0" applyAlignment="1" applyBorder="1" applyFill="1" applyFont="1" applyNumberFormat="1">
      <alignment horizontal="center" readingOrder="0" shrinkToFit="0" vertical="center" wrapText="1"/>
    </xf>
    <xf borderId="0" fillId="5" fontId="1" numFmtId="9" xfId="0" applyAlignment="1" applyFont="1" applyNumberFormat="1">
      <alignment readingOrder="0"/>
    </xf>
    <xf borderId="0" fillId="5" fontId="1" numFmtId="9" xfId="0" applyFont="1" applyNumberFormat="1"/>
    <xf borderId="1" fillId="6" fontId="3" numFmtId="49" xfId="0" applyAlignment="1" applyBorder="1" applyFont="1" applyNumberFormat="1">
      <alignment horizontal="center" shrinkToFit="0" vertical="center" wrapText="1"/>
    </xf>
    <xf borderId="3" fillId="5" fontId="1" numFmtId="9" xfId="0" applyBorder="1" applyFont="1" applyNumberFormat="1"/>
    <xf borderId="1" fillId="7" fontId="3" numFmtId="49" xfId="0" applyAlignment="1" applyBorder="1" applyFont="1" applyNumberFormat="1">
      <alignment horizontal="center" shrinkToFit="0" vertical="center" wrapText="1"/>
    </xf>
    <xf borderId="1" fillId="0" fontId="3" numFmtId="49" xfId="0" applyAlignment="1" applyBorder="1" applyFont="1" applyNumberFormat="1">
      <alignment horizontal="center" shrinkToFit="0" vertical="center" wrapText="1"/>
    </xf>
    <xf borderId="0" fillId="0" fontId="1" numFmtId="0" xfId="0" applyFont="1"/>
    <xf borderId="0" fillId="0" fontId="1" numFmtId="9" xfId="0" applyAlignment="1" applyFont="1" applyNumberFormat="1">
      <alignment readingOrder="0"/>
    </xf>
    <xf borderId="0" fillId="0" fontId="1" numFmtId="9" xfId="0" applyFont="1" applyNumberFormat="1"/>
    <xf borderId="5" fillId="0" fontId="3" numFmtId="49" xfId="0" applyAlignment="1" applyBorder="1" applyFont="1" applyNumberFormat="1">
      <alignment horizontal="center" readingOrder="0" shrinkToFit="0" vertical="center" wrapText="1"/>
    </xf>
    <xf borderId="6" fillId="0" fontId="10" numFmtId="0" xfId="0" applyBorder="1" applyFont="1"/>
    <xf borderId="7" fillId="0" fontId="10" numFmtId="0" xfId="0" applyBorder="1" applyFont="1"/>
    <xf borderId="0" fillId="0" fontId="3" numFmtId="0" xfId="0" applyAlignment="1" applyFont="1">
      <alignment horizontal="center" readingOrder="0" vertical="center"/>
    </xf>
    <xf borderId="8" fillId="0" fontId="10" numFmtId="0" xfId="0" applyBorder="1" applyFont="1"/>
    <xf borderId="1" fillId="4" fontId="3" numFmtId="0" xfId="0" applyAlignment="1" applyBorder="1" applyFont="1">
      <alignment horizontal="center" readingOrder="0" vertical="center"/>
    </xf>
    <xf borderId="0" fillId="8" fontId="1" numFmtId="0" xfId="0" applyAlignment="1" applyFill="1" applyFont="1">
      <alignment readingOrder="0"/>
    </xf>
    <xf borderId="9" fillId="8" fontId="1" numFmtId="0" xfId="0" applyAlignment="1" applyBorder="1" applyFont="1">
      <alignment horizontal="center" readingOrder="0" vertical="center"/>
    </xf>
    <xf borderId="4" fillId="8" fontId="1" numFmtId="0" xfId="0" applyAlignment="1" applyBorder="1" applyFont="1">
      <alignment horizontal="center" readingOrder="0" vertical="center"/>
    </xf>
    <xf borderId="3" fillId="5" fontId="1" numFmtId="0" xfId="0" applyBorder="1" applyFont="1"/>
    <xf borderId="3" fillId="5" fontId="1" numFmtId="0" xfId="0" applyAlignment="1" applyBorder="1" applyFont="1">
      <alignment readingOrder="0"/>
    </xf>
    <xf borderId="3" fillId="5" fontId="1" numFmtId="9" xfId="0" applyAlignment="1" applyBorder="1" applyFont="1" applyNumberFormat="1">
      <alignment readingOrder="0"/>
    </xf>
    <xf borderId="0" fillId="0" fontId="11" numFmtId="0" xfId="0" applyFont="1"/>
    <xf borderId="0" fillId="0" fontId="1" numFmtId="0" xfId="0" applyAlignment="1" applyFont="1">
      <alignment shrinkToFit="0" wrapText="1"/>
    </xf>
    <xf borderId="0" fillId="0" fontId="11" numFmtId="0" xfId="0" applyAlignment="1" applyFont="1">
      <alignment readingOrder="0"/>
    </xf>
    <xf borderId="0" fillId="8" fontId="1" numFmtId="0" xfId="0" applyFont="1"/>
    <xf borderId="10" fillId="0" fontId="10" numFmtId="0" xfId="0" applyBorder="1" applyFont="1"/>
    <xf borderId="11" fillId="0" fontId="11" numFmtId="0" xfId="0" applyAlignment="1" applyBorder="1" applyFont="1">
      <alignment readingOrder="0"/>
    </xf>
    <xf borderId="0" fillId="0" fontId="1" numFmtId="47" xfId="0" applyFont="1" applyNumberFormat="1"/>
    <xf borderId="0" fillId="0" fontId="12" numFmtId="47" xfId="0" applyFont="1" applyNumberFormat="1"/>
    <xf borderId="12" fillId="0" fontId="10" numFmtId="0" xfId="0" applyBorder="1" applyFont="1"/>
    <xf borderId="11" fillId="0" fontId="1" numFmtId="47" xfId="0" applyBorder="1" applyFont="1" applyNumberFormat="1"/>
    <xf borderId="0" fillId="0" fontId="1" numFmtId="20" xfId="0" applyAlignment="1" applyFont="1" applyNumberFormat="1">
      <alignment readingOrder="0"/>
    </xf>
    <xf borderId="2" fillId="8" fontId="1" numFmtId="0" xfId="0" applyAlignment="1" applyBorder="1" applyFont="1">
      <alignment horizontal="center" readingOrder="0" vertical="center"/>
    </xf>
    <xf borderId="1" fillId="9" fontId="3" numFmtId="49" xfId="0" applyAlignment="1" applyBorder="1" applyFill="1" applyFont="1" applyNumberFormat="1">
      <alignment horizontal="center" readingOrder="0" shrinkToFit="0" vertical="center" wrapText="1"/>
    </xf>
    <xf borderId="7" fillId="0" fontId="13" numFmtId="0" xfId="0" applyAlignment="1" applyBorder="1" applyFont="1">
      <alignment readingOrder="0" vertical="bottom"/>
    </xf>
    <xf borderId="7" fillId="0" fontId="13" numFmtId="0" xfId="0" applyAlignment="1" applyBorder="1" applyFont="1">
      <alignment horizontal="center" readingOrder="0" vertical="bottom"/>
    </xf>
    <xf borderId="0" fillId="0" fontId="14" numFmtId="0" xfId="0" applyAlignment="1" applyFont="1">
      <alignment readingOrder="0" vertical="bottom"/>
    </xf>
    <xf borderId="13" fillId="0" fontId="14" numFmtId="0" xfId="0" applyAlignment="1" applyBorder="1" applyFont="1">
      <alignment horizontal="center" readingOrder="0" vertical="bottom"/>
    </xf>
    <xf borderId="13" fillId="0" fontId="15" numFmtId="0" xfId="0" applyAlignment="1" applyBorder="1" applyFont="1">
      <alignment horizontal="center" readingOrder="0" vertical="bottom"/>
    </xf>
    <xf borderId="14" fillId="0" fontId="14" numFmtId="0" xfId="0" applyAlignment="1" applyBorder="1" applyFont="1">
      <alignment readingOrder="0" vertical="bottom"/>
    </xf>
    <xf borderId="1" fillId="0" fontId="14" numFmtId="0" xfId="0" applyAlignment="1" applyBorder="1" applyFont="1">
      <alignment horizontal="center" readingOrder="0" vertical="bottom"/>
    </xf>
    <xf borderId="15" fillId="0" fontId="15" numFmtId="0" xfId="0" applyAlignment="1" applyBorder="1" applyFont="1">
      <alignment horizontal="right" readingOrder="0" vertical="bottom"/>
    </xf>
    <xf borderId="15" fillId="0" fontId="15" numFmtId="0" xfId="0" applyAlignment="1" applyBorder="1" applyFont="1">
      <alignment horizontal="center" readingOrder="0" vertical="bottom"/>
    </xf>
    <xf borderId="1" fillId="0" fontId="14" numFmtId="0" xfId="0" applyAlignment="1" applyBorder="1" applyFont="1">
      <alignment readingOrder="0" vertical="bottom"/>
    </xf>
    <xf borderId="1" fillId="0" fontId="15" numFmtId="0" xfId="0" applyAlignment="1" applyBorder="1" applyFont="1">
      <alignment horizontal="right" readingOrder="0" vertical="bottom"/>
    </xf>
    <xf borderId="1" fillId="0" fontId="15" numFmtId="0" xfId="0" applyAlignment="1" applyBorder="1" applyFont="1">
      <alignment horizontal="center" readingOrder="0" vertical="bottom"/>
    </xf>
    <xf borderId="1" fillId="0" fontId="14" numFmtId="0" xfId="0" applyAlignment="1" applyBorder="1" applyFont="1">
      <alignment readingOrder="0" shrinkToFit="0" vertical="bottom" wrapText="0"/>
    </xf>
    <xf borderId="1" fillId="0" fontId="14" numFmtId="0" xfId="0" applyAlignment="1" applyBorder="1" applyFont="1">
      <alignment horizontal="right" readingOrder="0" shrinkToFit="0" vertical="bottom" wrapText="0"/>
    </xf>
    <xf borderId="1" fillId="0" fontId="14" numFmtId="21" xfId="0" applyAlignment="1" applyBorder="1" applyFont="1" applyNumberFormat="1">
      <alignment horizontal="right" readingOrder="0" shrinkToFit="0" vertical="bottom" wrapText="0"/>
    </xf>
    <xf borderId="14" fillId="5" fontId="1" numFmtId="0" xfId="0" applyAlignment="1" applyBorder="1" applyFont="1">
      <alignment readingOrder="0"/>
    </xf>
    <xf borderId="14" fillId="5" fontId="1" numFmtId="0" xfId="0" applyBorder="1" applyFont="1"/>
    <xf borderId="14" fillId="5" fontId="1" numFmtId="9" xfId="0" applyAlignment="1" applyBorder="1" applyFont="1" applyNumberFormat="1">
      <alignment readingOrder="0"/>
    </xf>
    <xf borderId="14" fillId="5" fontId="1" numFmtId="9" xfId="0" applyBorder="1" applyFont="1" applyNumberFormat="1"/>
    <xf borderId="14" fillId="0" fontId="14" numFmtId="0" xfId="0" applyAlignment="1" applyBorder="1" applyFont="1">
      <alignment horizontal="right" readingOrder="0" vertical="bottom"/>
    </xf>
    <xf borderId="0" fillId="3" fontId="12" numFmtId="47" xfId="0" applyFont="1" applyNumberFormat="1"/>
    <xf borderId="14" fillId="0" fontId="14" numFmtId="0" xfId="0" applyAlignment="1" applyBorder="1" applyFont="1">
      <alignment vertical="bottom"/>
    </xf>
    <xf borderId="15" fillId="0" fontId="14" numFmtId="0" xfId="0" applyAlignment="1" applyBorder="1" applyFont="1">
      <alignment horizontal="center" vertical="bottom"/>
    </xf>
    <xf borderId="15" fillId="0" fontId="15" numFmtId="0" xfId="0" applyAlignment="1" applyBorder="1" applyFont="1">
      <alignment vertical="bottom"/>
    </xf>
    <xf borderId="15" fillId="0" fontId="15" numFmtId="0" xfId="0" applyAlignment="1" applyBorder="1" applyFont="1">
      <alignment horizontal="center" vertical="bottom"/>
    </xf>
    <xf borderId="14" fillId="3" fontId="14" numFmtId="0" xfId="0" applyAlignment="1" applyBorder="1" applyFont="1">
      <alignment vertical="bottom"/>
    </xf>
    <xf borderId="0" fillId="8" fontId="1" numFmtId="9" xfId="0" applyAlignment="1" applyFont="1" applyNumberFormat="1">
      <alignment readingOrder="0"/>
    </xf>
    <xf borderId="0" fillId="8" fontId="1" numFmtId="9" xfId="0" applyFont="1" applyNumberFormat="1"/>
    <xf borderId="1" fillId="0" fontId="16" numFmtId="0" xfId="0" applyAlignment="1" applyBorder="1" applyFont="1">
      <alignment readingOrder="0" vertical="bottom"/>
    </xf>
    <xf borderId="1" fillId="0" fontId="16" numFmtId="0" xfId="0" applyAlignment="1" applyBorder="1" applyFont="1">
      <alignment horizontal="right" readingOrder="0" vertical="bottom"/>
    </xf>
    <xf borderId="1" fillId="0" fontId="17" numFmtId="0" xfId="0" applyAlignment="1" applyBorder="1" applyFont="1">
      <alignment readingOrder="0"/>
    </xf>
    <xf borderId="1" fillId="0" fontId="18" numFmtId="0" xfId="0" applyAlignment="1" applyBorder="1" applyFont="1">
      <alignment readingOrder="0"/>
    </xf>
    <xf borderId="1" fillId="0" fontId="19" numFmtId="0" xfId="0" applyAlignment="1" applyBorder="1" applyFont="1">
      <alignment horizontal="right" readingOrder="0" vertical="bottom"/>
    </xf>
    <xf borderId="16" fillId="0" fontId="10" numFmtId="0" xfId="0" applyBorder="1" applyFont="1"/>
    <xf borderId="2" fillId="0" fontId="1" numFmtId="0" xfId="0" applyAlignment="1" applyBorder="1" applyFont="1">
      <alignment readingOrder="0" shrinkToFit="0" vertical="center" wrapText="1"/>
    </xf>
    <xf borderId="3" fillId="0" fontId="10" numFmtId="0" xfId="0" applyBorder="1" applyFont="1"/>
    <xf borderId="0" fillId="0" fontId="1" numFmtId="0" xfId="0" applyAlignment="1" applyFont="1">
      <alignment readingOrder="0" shrinkToFit="0" vertical="center" wrapText="1"/>
    </xf>
    <xf borderId="13" fillId="0" fontId="10" numFmtId="0" xfId="0" applyBorder="1" applyFont="1"/>
    <xf borderId="15" fillId="0" fontId="10" numFmtId="0" xfId="0" applyBorder="1" applyFont="1"/>
    <xf borderId="1" fillId="0" fontId="19" numFmtId="0" xfId="0" applyAlignment="1" applyBorder="1" applyFont="1">
      <alignment vertical="bottom"/>
    </xf>
    <xf borderId="14" fillId="0" fontId="10" numFmtId="0" xfId="0" applyBorder="1" applyFont="1"/>
    <xf borderId="1" fillId="0" fontId="19" numFmtId="0" xfId="0" applyAlignment="1" applyBorder="1" applyFont="1">
      <alignment horizontal="right" vertical="bottom"/>
    </xf>
    <xf borderId="1" fillId="10" fontId="19" numFmtId="0" xfId="0" applyAlignment="1" applyBorder="1" applyFill="1" applyFont="1">
      <alignment vertical="bottom"/>
    </xf>
    <xf borderId="1" fillId="3" fontId="19" numFmtId="0" xfId="0" applyAlignment="1" applyBorder="1" applyFont="1">
      <alignment vertical="bottom"/>
    </xf>
    <xf borderId="1" fillId="4" fontId="3" numFmtId="49" xfId="0" applyAlignment="1" applyBorder="1" applyFont="1" applyNumberFormat="1">
      <alignment horizontal="center" readingOrder="0" shrinkToFit="0" vertical="center" wrapText="1"/>
    </xf>
    <xf borderId="1" fillId="3" fontId="19" numFmtId="0" xfId="0" applyAlignment="1" applyBorder="1" applyFont="1">
      <alignment readingOrder="0" vertical="bottom"/>
    </xf>
    <xf borderId="1" fillId="3" fontId="20" numFmtId="0" xfId="0" applyAlignment="1" applyBorder="1" applyFont="1">
      <alignment vertical="bottom"/>
    </xf>
    <xf borderId="1" fillId="0" fontId="19" numFmtId="0" xfId="0" applyAlignment="1" applyBorder="1" applyFont="1">
      <alignment readingOrder="0" vertical="bottom"/>
    </xf>
    <xf borderId="0" fillId="0" fontId="3" numFmtId="0" xfId="0" applyAlignment="1" applyFont="1">
      <alignment horizontal="center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1" fillId="11" fontId="19" numFmtId="0" xfId="0" applyAlignment="1" applyBorder="1" applyFill="1" applyFont="1">
      <alignment vertical="bottom"/>
    </xf>
    <xf borderId="1" fillId="12" fontId="3" numFmtId="49" xfId="0" applyAlignment="1" applyBorder="1" applyFill="1" applyFont="1" applyNumberFormat="1">
      <alignment horizontal="center" readingOrder="0" shrinkToFit="0" vertical="center" wrapText="1"/>
    </xf>
    <xf borderId="1" fillId="12" fontId="3" numFmtId="49" xfId="0" applyAlignment="1" applyBorder="1" applyFont="1" applyNumberFormat="1">
      <alignment horizontal="center" shrinkToFit="0" vertical="center" wrapText="1"/>
    </xf>
    <xf borderId="1" fillId="13" fontId="3" numFmtId="0" xfId="0" applyAlignment="1" applyBorder="1" applyFill="1" applyFont="1">
      <alignment horizontal="center" readingOrder="0" vertical="center"/>
    </xf>
    <xf borderId="1" fillId="13" fontId="3" numFmtId="0" xfId="0" applyAlignment="1" applyBorder="1" applyFont="1">
      <alignment horizontal="center" vertical="center"/>
    </xf>
    <xf borderId="1" fillId="13" fontId="3" numFmtId="49" xfId="0" applyAlignment="1" applyBorder="1" applyFont="1" applyNumberFormat="1">
      <alignment horizontal="center" readingOrder="0" shrinkToFit="0" vertical="center" wrapText="1"/>
    </xf>
    <xf borderId="1" fillId="13" fontId="3" numFmtId="0" xfId="0" applyAlignment="1" applyBorder="1" applyFont="1">
      <alignment horizontal="center" shrinkToFit="0" vertical="center" wrapText="1"/>
    </xf>
    <xf borderId="1" fillId="13" fontId="3" numFmtId="49" xfId="0" applyAlignment="1" applyBorder="1" applyFont="1" applyNumberFormat="1">
      <alignment horizontal="center" shrinkToFit="0" vertical="center" wrapText="1"/>
    </xf>
    <xf borderId="1" fillId="7" fontId="21" numFmtId="49" xfId="0" applyAlignment="1" applyBorder="1" applyFont="1" applyNumberFormat="1">
      <alignment readingOrder="0"/>
    </xf>
    <xf borderId="1" fillId="6" fontId="21" numFmtId="49" xfId="0" applyBorder="1" applyFont="1" applyNumberFormat="1"/>
    <xf borderId="1" fillId="7" fontId="21" numFmtId="49" xfId="0" applyBorder="1" applyFont="1" applyNumberFormat="1"/>
    <xf borderId="1" fillId="13" fontId="3" numFmtId="0" xfId="0" applyAlignment="1" applyBorder="1" applyFont="1">
      <alignment horizontal="center" readingOrder="0" shrinkToFit="0" vertical="center" wrapText="1"/>
    </xf>
    <xf borderId="1" fillId="14" fontId="3" numFmtId="49" xfId="0" applyAlignment="1" applyBorder="1" applyFill="1" applyFont="1" applyNumberFormat="1">
      <alignment horizontal="center" readingOrder="0" shrinkToFit="0" vertical="center" wrapText="1"/>
    </xf>
    <xf borderId="1" fillId="14" fontId="3" numFmtId="49" xfId="0" applyAlignment="1" applyBorder="1" applyFont="1" applyNumberFormat="1">
      <alignment horizontal="center" shrinkToFit="0" vertical="center" wrapText="1"/>
    </xf>
    <xf borderId="0" fillId="0" fontId="1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19" Type="http://schemas.openxmlformats.org/officeDocument/2006/relationships/worksheet" Target="worksheets/sheet15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2" max="7" width="22.0"/>
  </cols>
  <sheetData>
    <row r="1">
      <c r="A1" s="3"/>
      <c r="B1" s="5" t="s">
        <v>3</v>
      </c>
      <c r="C1" s="5" t="s">
        <v>7</v>
      </c>
      <c r="D1" s="5" t="s">
        <v>10</v>
      </c>
      <c r="E1" s="5" t="s">
        <v>13</v>
      </c>
      <c r="F1" s="5" t="s">
        <v>16</v>
      </c>
      <c r="G1" s="5" t="s">
        <v>20</v>
      </c>
      <c r="H1" s="5" t="s">
        <v>22</v>
      </c>
      <c r="I1" s="10" t="s">
        <v>25</v>
      </c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>
      <c r="A2" s="15"/>
      <c r="B2" s="16"/>
      <c r="C2" s="17" t="s">
        <v>53</v>
      </c>
      <c r="D2" s="18"/>
      <c r="E2" s="16"/>
      <c r="F2" s="16"/>
      <c r="G2" s="16"/>
      <c r="H2" s="16"/>
      <c r="I2" s="16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>
      <c r="A3" s="15"/>
      <c r="B3" s="16"/>
      <c r="C3" s="21" t="s">
        <v>57</v>
      </c>
      <c r="D3" s="18"/>
      <c r="E3" s="16"/>
      <c r="F3" s="16"/>
      <c r="G3" s="16"/>
      <c r="H3" s="16"/>
      <c r="I3" s="16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>
      <c r="A4" s="15"/>
      <c r="B4" s="16"/>
      <c r="C4" s="21" t="s">
        <v>58</v>
      </c>
      <c r="D4" s="18"/>
      <c r="E4" s="16"/>
      <c r="F4" s="16"/>
      <c r="G4" s="16"/>
      <c r="H4" s="16"/>
      <c r="I4" s="16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>
      <c r="A5" s="15"/>
      <c r="B5" s="16"/>
      <c r="C5" s="16"/>
      <c r="D5" s="18"/>
      <c r="E5" s="16"/>
      <c r="F5" s="16"/>
      <c r="G5" s="16"/>
      <c r="H5" s="16"/>
      <c r="I5" s="16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>
      <c r="A6" s="25">
        <v>19.0</v>
      </c>
      <c r="B6" s="16"/>
      <c r="C6" s="16"/>
      <c r="D6" s="18"/>
      <c r="E6" s="16"/>
      <c r="F6" s="16"/>
      <c r="G6" s="16"/>
      <c r="H6" s="16"/>
      <c r="I6" s="16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>
      <c r="A7" s="27" t="s">
        <v>70</v>
      </c>
      <c r="B7" s="28" t="s">
        <v>77</v>
      </c>
      <c r="C7" s="28" t="s">
        <v>77</v>
      </c>
      <c r="D7" s="28" t="s">
        <v>84</v>
      </c>
      <c r="E7" s="28" t="s">
        <v>77</v>
      </c>
      <c r="F7" s="29"/>
      <c r="G7" s="29"/>
      <c r="H7" s="29"/>
      <c r="I7" s="29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>
      <c r="A8" s="27" t="s">
        <v>89</v>
      </c>
      <c r="B8" s="28" t="s">
        <v>90</v>
      </c>
      <c r="C8" s="28" t="s">
        <v>90</v>
      </c>
      <c r="D8" s="30" t="s">
        <v>91</v>
      </c>
      <c r="E8" s="28" t="s">
        <v>90</v>
      </c>
      <c r="F8" s="28" t="s">
        <v>92</v>
      </c>
      <c r="G8" s="28" t="s">
        <v>92</v>
      </c>
      <c r="H8" s="29"/>
      <c r="I8" s="29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>
      <c r="A9" s="27" t="s">
        <v>93</v>
      </c>
      <c r="B9" s="28" t="s">
        <v>94</v>
      </c>
      <c r="C9" s="28" t="s">
        <v>95</v>
      </c>
      <c r="D9" s="31" t="s">
        <v>0</v>
      </c>
      <c r="E9" s="32" t="s">
        <v>96</v>
      </c>
      <c r="F9" s="33" t="s">
        <v>97</v>
      </c>
      <c r="G9" s="33" t="s">
        <v>97</v>
      </c>
      <c r="H9" s="29"/>
      <c r="I9" s="29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>
      <c r="A10" s="27" t="s">
        <v>98</v>
      </c>
      <c r="B10" s="36" t="s">
        <v>99</v>
      </c>
      <c r="C10" s="38" t="s">
        <v>100</v>
      </c>
      <c r="D10" s="36" t="s">
        <v>101</v>
      </c>
      <c r="E10" s="38" t="s">
        <v>18</v>
      </c>
      <c r="F10" s="36" t="s">
        <v>102</v>
      </c>
      <c r="G10" s="36" t="s">
        <v>102</v>
      </c>
      <c r="H10" s="41"/>
      <c r="I10" s="41"/>
      <c r="J10" s="17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>
      <c r="A11" s="27" t="s">
        <v>109</v>
      </c>
      <c r="B11" s="36" t="s">
        <v>99</v>
      </c>
      <c r="C11" s="38" t="s">
        <v>102</v>
      </c>
      <c r="D11" s="36" t="s">
        <v>101</v>
      </c>
      <c r="E11" s="38" t="s">
        <v>18</v>
      </c>
      <c r="F11" s="36" t="s">
        <v>102</v>
      </c>
      <c r="G11" s="36" t="s">
        <v>102</v>
      </c>
      <c r="H11" s="41"/>
      <c r="I11" s="41"/>
      <c r="J11" s="2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>
      <c r="A12" s="27" t="s">
        <v>123</v>
      </c>
      <c r="B12" s="36"/>
      <c r="C12" s="43"/>
      <c r="D12" s="41"/>
      <c r="E12" s="43"/>
      <c r="F12" s="41"/>
      <c r="G12" s="36"/>
      <c r="H12" s="41"/>
      <c r="I12" s="41"/>
      <c r="J12" s="2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>
      <c r="A13" s="27" t="s">
        <v>124</v>
      </c>
      <c r="B13" s="32" t="s">
        <v>125</v>
      </c>
      <c r="C13" s="32" t="s">
        <v>126</v>
      </c>
      <c r="D13" s="32" t="s">
        <v>127</v>
      </c>
      <c r="E13" s="32" t="s">
        <v>128</v>
      </c>
      <c r="F13" s="32" t="s">
        <v>127</v>
      </c>
      <c r="G13" s="32" t="s">
        <v>127</v>
      </c>
      <c r="H13" s="44"/>
      <c r="I13" s="29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>
      <c r="A14" s="27" t="s">
        <v>129</v>
      </c>
      <c r="B14" s="48" t="s">
        <v>130</v>
      </c>
      <c r="C14" s="49"/>
      <c r="D14" s="49"/>
      <c r="E14" s="50"/>
      <c r="F14" s="32"/>
      <c r="G14" s="44"/>
      <c r="H14" s="44"/>
      <c r="I14" s="29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>
      <c r="A15" s="51">
        <v>18.0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>
      <c r="A16" s="27" t="s">
        <v>171</v>
      </c>
      <c r="B16" s="28" t="s">
        <v>77</v>
      </c>
      <c r="C16" s="28" t="s">
        <v>77</v>
      </c>
      <c r="D16" s="28" t="s">
        <v>84</v>
      </c>
      <c r="E16" s="28" t="s">
        <v>77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>
      <c r="A17" s="27" t="s">
        <v>89</v>
      </c>
      <c r="B17" s="28" t="s">
        <v>90</v>
      </c>
      <c r="C17" s="28" t="s">
        <v>90</v>
      </c>
      <c r="D17" s="53" t="s">
        <v>172</v>
      </c>
      <c r="E17" s="28" t="s">
        <v>90</v>
      </c>
      <c r="F17" s="28" t="s">
        <v>92</v>
      </c>
      <c r="G17" s="28" t="s">
        <v>92</v>
      </c>
      <c r="H17" s="29"/>
      <c r="I17" s="29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>
      <c r="A18" s="27" t="s">
        <v>93</v>
      </c>
      <c r="B18" s="28" t="s">
        <v>94</v>
      </c>
      <c r="C18" s="28" t="s">
        <v>95</v>
      </c>
      <c r="D18" s="31" t="s">
        <v>0</v>
      </c>
      <c r="E18" s="32" t="s">
        <v>96</v>
      </c>
      <c r="F18" s="4" t="s">
        <v>97</v>
      </c>
      <c r="G18" s="4" t="s">
        <v>97</v>
      </c>
      <c r="H18" s="29"/>
      <c r="I18" s="29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>
      <c r="A19" s="27" t="s">
        <v>98</v>
      </c>
      <c r="B19" s="38" t="s">
        <v>174</v>
      </c>
      <c r="C19" s="36" t="s">
        <v>99</v>
      </c>
      <c r="D19" s="36" t="s">
        <v>102</v>
      </c>
      <c r="E19" s="38" t="s">
        <v>18</v>
      </c>
      <c r="F19" s="36" t="s">
        <v>102</v>
      </c>
      <c r="G19" s="36" t="s">
        <v>102</v>
      </c>
      <c r="H19" s="41"/>
      <c r="I19" s="4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>
      <c r="A20" s="27" t="s">
        <v>109</v>
      </c>
      <c r="B20" s="38" t="s">
        <v>193</v>
      </c>
      <c r="C20" s="36" t="s">
        <v>99</v>
      </c>
      <c r="D20" s="36" t="s">
        <v>102</v>
      </c>
      <c r="E20" s="38" t="s">
        <v>18</v>
      </c>
      <c r="F20" s="36" t="s">
        <v>102</v>
      </c>
      <c r="G20" s="36" t="s">
        <v>102</v>
      </c>
      <c r="H20" s="41"/>
      <c r="I20" s="4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>
      <c r="A21" s="27" t="s">
        <v>123</v>
      </c>
      <c r="B21" s="38"/>
      <c r="C21" s="41"/>
      <c r="D21" s="41"/>
      <c r="E21" s="43"/>
      <c r="F21" s="41"/>
      <c r="G21" s="36"/>
      <c r="H21" s="41"/>
      <c r="I21" s="4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>
      <c r="A22" s="27" t="s">
        <v>124</v>
      </c>
      <c r="B22" s="32" t="s">
        <v>125</v>
      </c>
      <c r="C22" s="32" t="s">
        <v>194</v>
      </c>
      <c r="D22" s="32" t="s">
        <v>127</v>
      </c>
      <c r="E22" s="32" t="s">
        <v>128</v>
      </c>
      <c r="F22" s="32" t="s">
        <v>127</v>
      </c>
      <c r="G22" s="32" t="s">
        <v>127</v>
      </c>
      <c r="H22" s="44"/>
      <c r="I22" s="29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>
      <c r="A23" s="27" t="s">
        <v>129</v>
      </c>
      <c r="B23" s="48" t="s">
        <v>130</v>
      </c>
      <c r="C23" s="49"/>
      <c r="D23" s="49"/>
      <c r="E23" s="50"/>
      <c r="F23" s="32"/>
      <c r="G23" s="32" t="s">
        <v>195</v>
      </c>
      <c r="H23" s="44"/>
      <c r="I23" s="29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>
      <c r="A24" s="51">
        <v>17.0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>
      <c r="A25" s="27" t="s">
        <v>196</v>
      </c>
      <c r="B25" s="28" t="s">
        <v>77</v>
      </c>
      <c r="C25" s="28" t="s">
        <v>77</v>
      </c>
      <c r="D25" s="28" t="s">
        <v>77</v>
      </c>
      <c r="E25" s="28" t="s">
        <v>77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>
      <c r="A26" s="27" t="s">
        <v>89</v>
      </c>
      <c r="B26" s="28" t="s">
        <v>90</v>
      </c>
      <c r="C26" s="28" t="s">
        <v>90</v>
      </c>
      <c r="D26" s="28" t="s">
        <v>90</v>
      </c>
      <c r="E26" s="28" t="s">
        <v>90</v>
      </c>
      <c r="F26" s="28" t="s">
        <v>92</v>
      </c>
      <c r="G26" s="28" t="s">
        <v>92</v>
      </c>
      <c r="H26" s="29"/>
      <c r="I26" s="29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>
      <c r="A27" s="27" t="s">
        <v>93</v>
      </c>
      <c r="B27" s="28" t="s">
        <v>200</v>
      </c>
      <c r="C27" s="28" t="s">
        <v>203</v>
      </c>
      <c r="D27" s="28" t="s">
        <v>204</v>
      </c>
      <c r="E27" s="31" t="s">
        <v>138</v>
      </c>
      <c r="F27" s="4" t="s">
        <v>97</v>
      </c>
      <c r="G27" s="4" t="s">
        <v>97</v>
      </c>
      <c r="H27" s="29"/>
      <c r="I27" s="29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>
      <c r="A28" s="27" t="s">
        <v>98</v>
      </c>
      <c r="B28" s="38" t="s">
        <v>209</v>
      </c>
      <c r="C28" s="36" t="s">
        <v>102</v>
      </c>
      <c r="D28" s="38" t="s">
        <v>211</v>
      </c>
      <c r="E28" s="36" t="s">
        <v>102</v>
      </c>
      <c r="F28" s="38" t="s">
        <v>18</v>
      </c>
      <c r="G28" s="36" t="s">
        <v>102</v>
      </c>
      <c r="H28" s="41"/>
      <c r="I28" s="4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>
      <c r="A29" s="27" t="s">
        <v>109</v>
      </c>
      <c r="B29" s="38" t="s">
        <v>193</v>
      </c>
      <c r="C29" s="36" t="s">
        <v>102</v>
      </c>
      <c r="D29" s="38" t="s">
        <v>212</v>
      </c>
      <c r="E29" s="36" t="s">
        <v>102</v>
      </c>
      <c r="F29" s="38" t="s">
        <v>18</v>
      </c>
      <c r="G29" s="36" t="s">
        <v>102</v>
      </c>
      <c r="H29" s="41"/>
      <c r="I29" s="4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>
      <c r="A30" s="27" t="s">
        <v>123</v>
      </c>
      <c r="B30" s="38"/>
      <c r="C30" s="41"/>
      <c r="D30" s="43"/>
      <c r="E30" s="41"/>
      <c r="F30" s="43"/>
      <c r="G30" s="36"/>
      <c r="H30" s="41"/>
      <c r="I30" s="4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>
      <c r="A31" s="27" t="s">
        <v>124</v>
      </c>
      <c r="B31" s="32" t="s">
        <v>125</v>
      </c>
      <c r="C31" s="32" t="s">
        <v>194</v>
      </c>
      <c r="D31" s="32" t="s">
        <v>127</v>
      </c>
      <c r="E31" s="32" t="s">
        <v>127</v>
      </c>
      <c r="F31" s="32" t="s">
        <v>127</v>
      </c>
      <c r="G31" s="32" t="s">
        <v>127</v>
      </c>
      <c r="H31" s="44"/>
      <c r="I31" s="29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>
      <c r="A32" s="27" t="s">
        <v>129</v>
      </c>
      <c r="B32" s="72" t="s">
        <v>213</v>
      </c>
      <c r="C32" s="32"/>
      <c r="D32" s="44"/>
      <c r="E32" s="44"/>
      <c r="F32" s="32"/>
      <c r="G32" s="32" t="s">
        <v>214</v>
      </c>
      <c r="H32" s="44"/>
      <c r="I32" s="29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>
      <c r="A33" s="51">
        <v>16.0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>
      <c r="A34" s="27" t="s">
        <v>216</v>
      </c>
      <c r="B34" s="28" t="s">
        <v>77</v>
      </c>
      <c r="C34" s="28" t="s">
        <v>77</v>
      </c>
      <c r="D34" s="28" t="s">
        <v>84</v>
      </c>
      <c r="E34" s="28" t="s">
        <v>77</v>
      </c>
      <c r="F34" s="28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>
      <c r="A35" s="27" t="s">
        <v>89</v>
      </c>
      <c r="B35" s="28" t="s">
        <v>90</v>
      </c>
      <c r="C35" s="28" t="s">
        <v>90</v>
      </c>
      <c r="D35" s="53" t="s">
        <v>217</v>
      </c>
      <c r="E35" s="28" t="s">
        <v>90</v>
      </c>
      <c r="F35" s="28" t="s">
        <v>92</v>
      </c>
      <c r="G35" s="28" t="s">
        <v>92</v>
      </c>
      <c r="H35" s="29"/>
      <c r="I35" s="29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>
      <c r="A36" s="27" t="s">
        <v>93</v>
      </c>
      <c r="B36" s="28" t="s">
        <v>200</v>
      </c>
      <c r="C36" s="28" t="s">
        <v>203</v>
      </c>
      <c r="D36" s="28" t="s">
        <v>0</v>
      </c>
      <c r="E36" s="31" t="s">
        <v>230</v>
      </c>
      <c r="F36" s="4" t="s">
        <v>97</v>
      </c>
      <c r="G36" s="4" t="s">
        <v>97</v>
      </c>
      <c r="H36" s="29"/>
      <c r="I36" s="29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>
      <c r="A37" s="27" t="s">
        <v>98</v>
      </c>
      <c r="B37" s="38" t="s">
        <v>234</v>
      </c>
      <c r="C37" s="36" t="s">
        <v>99</v>
      </c>
      <c r="D37" s="38" t="s">
        <v>235</v>
      </c>
      <c r="E37" s="36" t="s">
        <v>102</v>
      </c>
      <c r="F37" s="38" t="s">
        <v>18</v>
      </c>
      <c r="G37" s="36" t="s">
        <v>102</v>
      </c>
      <c r="H37" s="41"/>
      <c r="I37" s="4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>
      <c r="A38" s="27" t="s">
        <v>109</v>
      </c>
      <c r="B38" s="38" t="s">
        <v>193</v>
      </c>
      <c r="C38" s="36" t="s">
        <v>99</v>
      </c>
      <c r="D38" s="38" t="s">
        <v>102</v>
      </c>
      <c r="E38" s="36" t="s">
        <v>102</v>
      </c>
      <c r="F38" s="38" t="s">
        <v>18</v>
      </c>
      <c r="G38" s="36" t="s">
        <v>102</v>
      </c>
      <c r="H38" s="41"/>
      <c r="I38" s="4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>
      <c r="A39" s="27" t="s">
        <v>123</v>
      </c>
      <c r="B39" s="38"/>
      <c r="C39" s="41"/>
      <c r="D39" s="43"/>
      <c r="E39" s="36"/>
      <c r="F39" s="43"/>
      <c r="G39" s="36"/>
      <c r="H39" s="41"/>
      <c r="I39" s="4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>
      <c r="A40" s="27" t="s">
        <v>124</v>
      </c>
      <c r="B40" s="32" t="s">
        <v>125</v>
      </c>
      <c r="C40" s="32" t="s">
        <v>194</v>
      </c>
      <c r="D40" s="32" t="s">
        <v>127</v>
      </c>
      <c r="E40" s="32" t="s">
        <v>127</v>
      </c>
      <c r="F40" s="32" t="s">
        <v>127</v>
      </c>
      <c r="G40" s="32" t="s">
        <v>127</v>
      </c>
      <c r="H40" s="44"/>
      <c r="I40" s="29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>
      <c r="A41" s="27" t="s">
        <v>129</v>
      </c>
      <c r="B41" s="44"/>
      <c r="C41" s="32"/>
      <c r="D41" s="44"/>
      <c r="E41" s="44"/>
      <c r="F41" s="32"/>
      <c r="G41" s="44"/>
      <c r="H41" s="44"/>
      <c r="I41" s="29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>
      <c r="A42" s="51">
        <v>15.0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>
      <c r="A43" s="27" t="s">
        <v>330</v>
      </c>
      <c r="B43" s="28" t="s">
        <v>77</v>
      </c>
      <c r="C43" s="28" t="s">
        <v>77</v>
      </c>
      <c r="D43" s="28" t="s">
        <v>84</v>
      </c>
      <c r="E43" s="28" t="s">
        <v>77</v>
      </c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>
      <c r="A44" s="27" t="s">
        <v>89</v>
      </c>
      <c r="B44" s="28" t="s">
        <v>90</v>
      </c>
      <c r="C44" s="28" t="s">
        <v>90</v>
      </c>
      <c r="D44" s="53" t="s">
        <v>360</v>
      </c>
      <c r="E44" s="28" t="s">
        <v>90</v>
      </c>
      <c r="F44" s="28" t="s">
        <v>92</v>
      </c>
      <c r="G44" s="28" t="s">
        <v>92</v>
      </c>
      <c r="H44" s="29"/>
      <c r="I44" s="29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>
      <c r="A45" s="27" t="s">
        <v>93</v>
      </c>
      <c r="B45" s="28" t="s">
        <v>200</v>
      </c>
      <c r="C45" s="28" t="s">
        <v>376</v>
      </c>
      <c r="D45" s="28" t="s">
        <v>0</v>
      </c>
      <c r="E45" s="31" t="s">
        <v>377</v>
      </c>
      <c r="F45" s="4" t="s">
        <v>97</v>
      </c>
      <c r="G45" s="4" t="s">
        <v>97</v>
      </c>
      <c r="H45" s="29"/>
      <c r="I45" s="29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>
      <c r="A46" s="27" t="s">
        <v>98</v>
      </c>
      <c r="B46" s="38" t="s">
        <v>378</v>
      </c>
      <c r="C46" s="36" t="s">
        <v>379</v>
      </c>
      <c r="D46" s="36" t="s">
        <v>379</v>
      </c>
      <c r="E46" s="38" t="s">
        <v>18</v>
      </c>
      <c r="F46" s="36" t="s">
        <v>102</v>
      </c>
      <c r="G46" s="36" t="s">
        <v>102</v>
      </c>
      <c r="H46" s="41"/>
      <c r="I46" s="4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>
      <c r="A47" s="27" t="s">
        <v>109</v>
      </c>
      <c r="B47" s="38" t="s">
        <v>380</v>
      </c>
      <c r="C47" s="36" t="s">
        <v>379</v>
      </c>
      <c r="D47" s="36" t="s">
        <v>379</v>
      </c>
      <c r="E47" s="38" t="s">
        <v>18</v>
      </c>
      <c r="F47" s="36" t="s">
        <v>102</v>
      </c>
      <c r="G47" s="36" t="s">
        <v>102</v>
      </c>
      <c r="H47" s="41"/>
      <c r="I47" s="4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>
      <c r="A48" s="27" t="s">
        <v>123</v>
      </c>
      <c r="B48" s="38"/>
      <c r="C48" s="41"/>
      <c r="D48" s="41"/>
      <c r="E48" s="43"/>
      <c r="F48" s="41"/>
      <c r="G48" s="36"/>
      <c r="H48" s="41"/>
      <c r="I48" s="4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>
      <c r="A49" s="27" t="s">
        <v>124</v>
      </c>
      <c r="B49" s="32" t="s">
        <v>128</v>
      </c>
      <c r="C49" s="32" t="s">
        <v>381</v>
      </c>
      <c r="D49" s="32" t="s">
        <v>382</v>
      </c>
      <c r="E49" s="32" t="s">
        <v>127</v>
      </c>
      <c r="F49" s="32" t="s">
        <v>127</v>
      </c>
      <c r="G49" s="32" t="s">
        <v>127</v>
      </c>
      <c r="H49" s="44"/>
      <c r="I49" s="29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>
      <c r="A50" s="27" t="s">
        <v>129</v>
      </c>
      <c r="B50" s="44"/>
      <c r="C50" s="32"/>
      <c r="D50" s="44"/>
      <c r="E50" s="44"/>
      <c r="F50" s="32"/>
      <c r="G50" s="44"/>
      <c r="H50" s="44"/>
      <c r="I50" s="29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>
      <c r="A51" s="51">
        <v>14.0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>
      <c r="A52" s="27" t="s">
        <v>383</v>
      </c>
      <c r="E52" s="28" t="s">
        <v>384</v>
      </c>
      <c r="F52" s="29"/>
      <c r="G52" s="29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>
      <c r="A53" s="27" t="s">
        <v>89</v>
      </c>
      <c r="B53" s="53" t="s">
        <v>385</v>
      </c>
      <c r="C53" s="53" t="s">
        <v>385</v>
      </c>
      <c r="D53" s="53" t="s">
        <v>385</v>
      </c>
      <c r="E53" s="28" t="s">
        <v>90</v>
      </c>
      <c r="F53" s="28" t="s">
        <v>92</v>
      </c>
      <c r="G53" s="28" t="s">
        <v>92</v>
      </c>
      <c r="H53" s="29"/>
      <c r="I53" s="29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>
      <c r="A54" s="27" t="s">
        <v>93</v>
      </c>
      <c r="B54" s="28" t="s">
        <v>395</v>
      </c>
      <c r="C54" s="28" t="s">
        <v>0</v>
      </c>
      <c r="D54" s="28" t="s">
        <v>0</v>
      </c>
      <c r="E54" s="28" t="s">
        <v>203</v>
      </c>
      <c r="F54" s="4" t="s">
        <v>97</v>
      </c>
      <c r="G54" s="4" t="s">
        <v>97</v>
      </c>
      <c r="H54" s="29"/>
      <c r="I54" s="29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>
      <c r="A55" s="27" t="s">
        <v>98</v>
      </c>
      <c r="B55" s="36" t="s">
        <v>405</v>
      </c>
      <c r="C55" s="38" t="s">
        <v>406</v>
      </c>
      <c r="D55" s="38" t="s">
        <v>18</v>
      </c>
      <c r="E55" s="36" t="s">
        <v>405</v>
      </c>
      <c r="F55" s="36" t="s">
        <v>102</v>
      </c>
      <c r="G55" s="36" t="s">
        <v>102</v>
      </c>
      <c r="H55" s="41"/>
      <c r="I55" s="4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>
      <c r="A56" s="27" t="s">
        <v>109</v>
      </c>
      <c r="B56" s="36" t="s">
        <v>405</v>
      </c>
      <c r="C56" s="38" t="s">
        <v>406</v>
      </c>
      <c r="D56" s="38" t="s">
        <v>18</v>
      </c>
      <c r="E56" s="36" t="s">
        <v>405</v>
      </c>
      <c r="F56" s="36" t="s">
        <v>102</v>
      </c>
      <c r="G56" s="36" t="s">
        <v>102</v>
      </c>
      <c r="H56" s="41"/>
      <c r="I56" s="4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>
      <c r="A57" s="27" t="s">
        <v>123</v>
      </c>
      <c r="B57" s="36"/>
      <c r="C57" s="43"/>
      <c r="D57" s="43"/>
      <c r="E57" s="41"/>
      <c r="F57" s="41"/>
      <c r="G57" s="36"/>
      <c r="H57" s="41"/>
      <c r="I57" s="4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>
      <c r="A58" s="27" t="s">
        <v>124</v>
      </c>
      <c r="B58" s="44"/>
      <c r="C58" s="44"/>
      <c r="D58" s="44"/>
      <c r="E58" s="32" t="s">
        <v>421</v>
      </c>
      <c r="F58" s="32" t="s">
        <v>127</v>
      </c>
      <c r="G58" s="32" t="s">
        <v>127</v>
      </c>
      <c r="H58" s="44"/>
      <c r="I58" s="29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>
      <c r="A59" s="27" t="s">
        <v>129</v>
      </c>
      <c r="B59" s="117" t="s">
        <v>423</v>
      </c>
      <c r="C59" s="117" t="s">
        <v>423</v>
      </c>
      <c r="D59" s="117" t="s">
        <v>423</v>
      </c>
      <c r="E59" s="1" t="s">
        <v>427</v>
      </c>
      <c r="H59" s="44"/>
      <c r="I59" s="29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>
      <c r="A60" s="51">
        <v>13.0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>
      <c r="A61" s="27" t="s">
        <v>431</v>
      </c>
      <c r="B61" s="28" t="s">
        <v>77</v>
      </c>
      <c r="C61" s="28" t="s">
        <v>77</v>
      </c>
      <c r="D61" s="28" t="s">
        <v>77</v>
      </c>
      <c r="E61" s="28" t="s">
        <v>77</v>
      </c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>
      <c r="A62" s="27" t="s">
        <v>89</v>
      </c>
      <c r="B62" s="28" t="s">
        <v>436</v>
      </c>
      <c r="C62" s="28" t="s">
        <v>90</v>
      </c>
      <c r="D62" s="28" t="s">
        <v>90</v>
      </c>
      <c r="E62" s="28" t="s">
        <v>90</v>
      </c>
      <c r="F62" s="28" t="s">
        <v>92</v>
      </c>
      <c r="G62" s="28" t="s">
        <v>92</v>
      </c>
      <c r="H62" s="29"/>
      <c r="I62" s="29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>
      <c r="A63" s="27" t="s">
        <v>93</v>
      </c>
      <c r="B63" s="28" t="s">
        <v>0</v>
      </c>
      <c r="C63" s="28" t="s">
        <v>203</v>
      </c>
      <c r="D63" s="28" t="s">
        <v>376</v>
      </c>
      <c r="E63" s="31" t="s">
        <v>437</v>
      </c>
      <c r="F63" s="4" t="s">
        <v>97</v>
      </c>
      <c r="G63" s="4" t="s">
        <v>97</v>
      </c>
      <c r="H63" s="29"/>
      <c r="I63" s="29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>
      <c r="A64" s="27" t="s">
        <v>98</v>
      </c>
      <c r="B64" s="38" t="s">
        <v>440</v>
      </c>
      <c r="C64" s="36" t="s">
        <v>405</v>
      </c>
      <c r="D64" s="36" t="s">
        <v>405</v>
      </c>
      <c r="E64" s="36" t="s">
        <v>405</v>
      </c>
      <c r="F64" s="38" t="s">
        <v>18</v>
      </c>
      <c r="G64" s="36" t="s">
        <v>102</v>
      </c>
      <c r="H64" s="41"/>
      <c r="I64" s="4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>
      <c r="A65" s="27" t="s">
        <v>109</v>
      </c>
      <c r="B65" s="36" t="s">
        <v>405</v>
      </c>
      <c r="C65" s="38" t="s">
        <v>443</v>
      </c>
      <c r="D65" s="36" t="s">
        <v>405</v>
      </c>
      <c r="E65" s="36" t="s">
        <v>405</v>
      </c>
      <c r="F65" s="38" t="s">
        <v>18</v>
      </c>
      <c r="G65" s="36"/>
      <c r="H65" s="41"/>
      <c r="I65" s="4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>
      <c r="A66" s="27" t="s">
        <v>123</v>
      </c>
      <c r="B66" s="41"/>
      <c r="C66" s="41"/>
      <c r="D66" s="41"/>
      <c r="E66" s="41"/>
      <c r="F66" s="43"/>
      <c r="G66" s="36"/>
      <c r="H66" s="41"/>
      <c r="I66" s="4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>
      <c r="A67" s="27" t="s">
        <v>124</v>
      </c>
      <c r="B67" s="32" t="s">
        <v>127</v>
      </c>
      <c r="C67" s="32" t="s">
        <v>194</v>
      </c>
      <c r="D67" s="32" t="s">
        <v>125</v>
      </c>
      <c r="E67" s="32" t="s">
        <v>127</v>
      </c>
      <c r="F67" s="32" t="s">
        <v>127</v>
      </c>
      <c r="G67" s="32" t="s">
        <v>127</v>
      </c>
      <c r="H67" s="44"/>
      <c r="I67" s="29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>
      <c r="A68" s="27" t="s">
        <v>129</v>
      </c>
      <c r="B68" s="1" t="s">
        <v>451</v>
      </c>
      <c r="C68" s="32"/>
      <c r="D68" s="32"/>
      <c r="E68" s="32"/>
      <c r="F68" s="32"/>
      <c r="G68" s="32" t="s">
        <v>452</v>
      </c>
      <c r="H68" s="44"/>
      <c r="I68" s="29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>
      <c r="A69" s="51">
        <v>12.0</v>
      </c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>
      <c r="A70" s="27" t="s">
        <v>453</v>
      </c>
      <c r="B70" s="11"/>
      <c r="C70" s="11"/>
      <c r="D70" s="11"/>
      <c r="E70" s="12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>
      <c r="A71" s="27" t="s">
        <v>89</v>
      </c>
      <c r="B71" s="29"/>
      <c r="C71" s="29"/>
      <c r="D71" s="29"/>
      <c r="E71" s="122"/>
      <c r="F71" s="29"/>
      <c r="G71" s="28" t="s">
        <v>92</v>
      </c>
      <c r="H71" s="29"/>
      <c r="I71" s="29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>
      <c r="A72" s="27" t="s">
        <v>93</v>
      </c>
      <c r="B72" s="29"/>
      <c r="C72" s="29"/>
      <c r="D72" s="29"/>
      <c r="E72" s="122"/>
      <c r="F72" s="29"/>
      <c r="G72" s="4" t="s">
        <v>97</v>
      </c>
      <c r="H72" s="29"/>
      <c r="I72" s="29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>
      <c r="A73" s="27" t="s">
        <v>98</v>
      </c>
      <c r="B73" s="36"/>
      <c r="C73" s="38"/>
      <c r="D73" s="41"/>
      <c r="E73" s="38" t="s">
        <v>18</v>
      </c>
      <c r="F73" s="41"/>
      <c r="G73" s="36" t="s">
        <v>102</v>
      </c>
      <c r="H73" s="41"/>
      <c r="I73" s="4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>
      <c r="A74" s="27" t="s">
        <v>109</v>
      </c>
      <c r="B74" s="36"/>
      <c r="C74" s="43"/>
      <c r="D74" s="41"/>
      <c r="E74" s="38"/>
      <c r="F74" s="41"/>
      <c r="G74" s="36"/>
      <c r="H74" s="41"/>
      <c r="I74" s="4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>
      <c r="A75" s="27" t="s">
        <v>123</v>
      </c>
      <c r="B75" s="36"/>
      <c r="C75" s="43"/>
      <c r="D75" s="41"/>
      <c r="E75" s="38"/>
      <c r="F75" s="41"/>
      <c r="G75" s="36"/>
      <c r="H75" s="41"/>
      <c r="I75" s="4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>
      <c r="A76" s="27" t="s">
        <v>124</v>
      </c>
      <c r="B76" s="44"/>
      <c r="C76" s="44"/>
      <c r="D76" s="44"/>
      <c r="E76" s="44"/>
      <c r="F76" s="44"/>
      <c r="G76" s="32" t="s">
        <v>127</v>
      </c>
      <c r="H76" s="44"/>
      <c r="I76" s="29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>
      <c r="A77" s="27" t="s">
        <v>129</v>
      </c>
      <c r="B77" s="124" t="s">
        <v>454</v>
      </c>
      <c r="C77" s="124"/>
      <c r="D77" s="125"/>
      <c r="E77" s="125"/>
      <c r="F77" s="124"/>
      <c r="G77" s="124"/>
      <c r="H77" s="44"/>
      <c r="I77" s="29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>
      <c r="A78" s="51">
        <v>11.0</v>
      </c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>
      <c r="A79" s="27" t="s">
        <v>455</v>
      </c>
      <c r="B79" s="28" t="s">
        <v>384</v>
      </c>
      <c r="C79" s="28" t="s">
        <v>384</v>
      </c>
      <c r="D79" s="28" t="s">
        <v>384</v>
      </c>
      <c r="E79" s="28" t="s">
        <v>384</v>
      </c>
      <c r="F79" s="28" t="s">
        <v>384</v>
      </c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>
      <c r="A80" s="27" t="s">
        <v>89</v>
      </c>
      <c r="B80" s="28" t="s">
        <v>90</v>
      </c>
      <c r="C80" s="28" t="s">
        <v>90</v>
      </c>
      <c r="D80" s="28" t="s">
        <v>90</v>
      </c>
      <c r="E80" s="28" t="s">
        <v>90</v>
      </c>
      <c r="F80" s="28" t="s">
        <v>90</v>
      </c>
      <c r="G80" s="28" t="s">
        <v>92</v>
      </c>
      <c r="H80" s="29"/>
      <c r="I80" s="29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>
      <c r="A81" s="27" t="s">
        <v>93</v>
      </c>
      <c r="B81" s="29"/>
      <c r="C81" s="29"/>
      <c r="D81" s="29"/>
      <c r="E81" s="122"/>
      <c r="F81" s="29"/>
      <c r="G81" s="4" t="s">
        <v>97</v>
      </c>
      <c r="H81" s="29"/>
      <c r="I81" s="29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>
      <c r="A82" s="27" t="s">
        <v>98</v>
      </c>
      <c r="B82" s="38" t="s">
        <v>456</v>
      </c>
      <c r="C82" s="36" t="s">
        <v>405</v>
      </c>
      <c r="D82" s="38" t="s">
        <v>18</v>
      </c>
      <c r="E82" s="36" t="s">
        <v>405</v>
      </c>
      <c r="F82" s="38" t="s">
        <v>457</v>
      </c>
      <c r="G82" s="36" t="s">
        <v>102</v>
      </c>
      <c r="H82" s="41"/>
      <c r="I82" s="4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>
      <c r="A83" s="27" t="s">
        <v>109</v>
      </c>
      <c r="B83" s="38" t="s">
        <v>458</v>
      </c>
      <c r="C83" s="36" t="s">
        <v>405</v>
      </c>
      <c r="D83" s="38" t="s">
        <v>18</v>
      </c>
      <c r="E83" s="36" t="s">
        <v>405</v>
      </c>
      <c r="F83" s="38" t="s">
        <v>459</v>
      </c>
      <c r="G83" s="36"/>
      <c r="H83" s="41"/>
      <c r="I83" s="4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>
      <c r="A84" s="27" t="s">
        <v>123</v>
      </c>
      <c r="B84" s="38" t="s">
        <v>99</v>
      </c>
      <c r="C84" s="36" t="s">
        <v>405</v>
      </c>
      <c r="D84" s="38" t="s">
        <v>18</v>
      </c>
      <c r="E84" s="36" t="s">
        <v>405</v>
      </c>
      <c r="F84" s="38" t="s">
        <v>460</v>
      </c>
      <c r="G84" s="36"/>
      <c r="H84" s="41"/>
      <c r="I84" s="4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>
      <c r="A85" s="27" t="s">
        <v>124</v>
      </c>
      <c r="B85" s="44"/>
      <c r="C85" s="44"/>
      <c r="D85" s="44"/>
      <c r="E85" s="44"/>
      <c r="F85" s="44"/>
      <c r="G85" s="32" t="s">
        <v>127</v>
      </c>
      <c r="H85" s="44"/>
      <c r="I85" s="29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>
      <c r="A86" s="27" t="s">
        <v>129</v>
      </c>
      <c r="B86" s="32" t="s">
        <v>461</v>
      </c>
      <c r="C86" s="44"/>
      <c r="D86" s="44"/>
      <c r="E86" s="44"/>
      <c r="F86" s="32"/>
      <c r="G86" s="44"/>
      <c r="H86" s="44"/>
      <c r="I86" s="29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>
      <c r="A87" s="51">
        <v>10.0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>
      <c r="A88" s="27" t="s">
        <v>462</v>
      </c>
      <c r="B88" s="28" t="s">
        <v>463</v>
      </c>
      <c r="C88" s="28" t="s">
        <v>464</v>
      </c>
      <c r="D88" s="28" t="s">
        <v>463</v>
      </c>
      <c r="E88" s="28" t="s">
        <v>463</v>
      </c>
      <c r="F88" s="28" t="s">
        <v>384</v>
      </c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>
      <c r="A89" s="27" t="s">
        <v>89</v>
      </c>
      <c r="B89" s="28" t="s">
        <v>90</v>
      </c>
      <c r="C89" s="28" t="s">
        <v>90</v>
      </c>
      <c r="D89" s="28" t="s">
        <v>465</v>
      </c>
      <c r="E89" s="28" t="s">
        <v>90</v>
      </c>
      <c r="F89" s="28" t="s">
        <v>90</v>
      </c>
      <c r="G89" s="28" t="s">
        <v>92</v>
      </c>
      <c r="H89" s="29"/>
      <c r="I89" s="29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>
      <c r="A90" s="27" t="s">
        <v>93</v>
      </c>
      <c r="B90" s="29"/>
      <c r="C90" s="29"/>
      <c r="D90" s="29"/>
      <c r="E90" s="122"/>
      <c r="F90" s="29"/>
      <c r="G90" s="4" t="s">
        <v>97</v>
      </c>
      <c r="H90" s="29"/>
      <c r="I90" s="29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>
      <c r="A91" s="27" t="s">
        <v>98</v>
      </c>
      <c r="B91" s="38" t="s">
        <v>466</v>
      </c>
      <c r="C91" s="36" t="s">
        <v>405</v>
      </c>
      <c r="D91" s="38" t="s">
        <v>457</v>
      </c>
      <c r="E91" s="36" t="s">
        <v>405</v>
      </c>
      <c r="F91" s="38" t="s">
        <v>18</v>
      </c>
      <c r="G91" s="36" t="s">
        <v>102</v>
      </c>
      <c r="H91" s="41"/>
      <c r="I91" s="4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>
      <c r="A92" s="27" t="s">
        <v>109</v>
      </c>
      <c r="B92" s="38" t="s">
        <v>466</v>
      </c>
      <c r="C92" s="36" t="s">
        <v>405</v>
      </c>
      <c r="D92" s="38" t="s">
        <v>457</v>
      </c>
      <c r="E92" s="36" t="s">
        <v>405</v>
      </c>
      <c r="F92" s="38" t="s">
        <v>18</v>
      </c>
      <c r="G92" s="36"/>
      <c r="H92" s="41"/>
      <c r="I92" s="4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>
      <c r="A93" s="27" t="s">
        <v>123</v>
      </c>
      <c r="B93" s="36" t="s">
        <v>467</v>
      </c>
      <c r="C93" s="38" t="s">
        <v>468</v>
      </c>
      <c r="D93" s="36" t="s">
        <v>405</v>
      </c>
      <c r="E93" s="36" t="s">
        <v>405</v>
      </c>
      <c r="F93" s="38" t="s">
        <v>18</v>
      </c>
      <c r="G93" s="36"/>
      <c r="H93" s="41"/>
      <c r="I93" s="4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>
      <c r="A94" s="27" t="s">
        <v>124</v>
      </c>
      <c r="B94" s="44"/>
      <c r="C94" s="44"/>
      <c r="D94" s="44"/>
      <c r="E94" s="44"/>
      <c r="F94" s="44"/>
      <c r="G94" s="32" t="s">
        <v>127</v>
      </c>
      <c r="H94" s="44"/>
      <c r="I94" s="29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>
      <c r="A95" s="27" t="s">
        <v>129</v>
      </c>
      <c r="B95" s="32" t="s">
        <v>469</v>
      </c>
      <c r="C95" s="32" t="s">
        <v>470</v>
      </c>
      <c r="D95" s="32"/>
      <c r="E95" s="32"/>
      <c r="F95" s="32" t="s">
        <v>471</v>
      </c>
      <c r="G95" s="32"/>
      <c r="H95" s="44"/>
      <c r="I95" s="29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>
      <c r="A96" s="51">
        <v>9.0</v>
      </c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>
      <c r="A97" s="27" t="s">
        <v>472</v>
      </c>
      <c r="B97" s="28" t="s">
        <v>463</v>
      </c>
      <c r="C97" s="28" t="s">
        <v>463</v>
      </c>
      <c r="D97" s="28" t="s">
        <v>463</v>
      </c>
      <c r="E97" s="28" t="s">
        <v>463</v>
      </c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>
      <c r="A98" s="27" t="s">
        <v>89</v>
      </c>
      <c r="B98" s="28" t="s">
        <v>90</v>
      </c>
      <c r="C98" s="28" t="s">
        <v>90</v>
      </c>
      <c r="D98" s="28" t="s">
        <v>90</v>
      </c>
      <c r="E98" s="28" t="s">
        <v>90</v>
      </c>
      <c r="F98" s="126" t="s">
        <v>473</v>
      </c>
      <c r="G98" s="28" t="s">
        <v>92</v>
      </c>
      <c r="H98" s="29"/>
      <c r="I98" s="29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>
      <c r="A99" s="27" t="s">
        <v>93</v>
      </c>
      <c r="B99" s="29"/>
      <c r="C99" s="29"/>
      <c r="D99" s="29"/>
      <c r="E99" s="122"/>
      <c r="F99" s="127"/>
      <c r="G99" s="4" t="s">
        <v>97</v>
      </c>
      <c r="H99" s="29"/>
      <c r="I99" s="29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>
      <c r="A100" s="27" t="s">
        <v>98</v>
      </c>
      <c r="B100" s="38" t="s">
        <v>474</v>
      </c>
      <c r="C100" s="36" t="s">
        <v>405</v>
      </c>
      <c r="D100" s="38" t="s">
        <v>18</v>
      </c>
      <c r="E100" s="36" t="s">
        <v>405</v>
      </c>
      <c r="F100" s="128"/>
      <c r="G100" s="36" t="s">
        <v>102</v>
      </c>
      <c r="H100" s="41"/>
      <c r="I100" s="4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>
      <c r="A101" s="27" t="s">
        <v>109</v>
      </c>
      <c r="B101" s="38" t="s">
        <v>475</v>
      </c>
      <c r="C101" s="36" t="s">
        <v>405</v>
      </c>
      <c r="D101" s="38" t="s">
        <v>18</v>
      </c>
      <c r="E101" s="36" t="s">
        <v>405</v>
      </c>
      <c r="F101" s="128"/>
      <c r="G101" s="36" t="s">
        <v>102</v>
      </c>
      <c r="H101" s="41"/>
      <c r="I101" s="4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>
      <c r="A102" s="27" t="s">
        <v>123</v>
      </c>
      <c r="B102" s="38" t="s">
        <v>476</v>
      </c>
      <c r="C102" s="36" t="s">
        <v>405</v>
      </c>
      <c r="D102" s="38" t="s">
        <v>18</v>
      </c>
      <c r="E102" s="36" t="s">
        <v>405</v>
      </c>
      <c r="F102" s="128"/>
      <c r="G102" s="36" t="s">
        <v>102</v>
      </c>
      <c r="H102" s="41"/>
      <c r="I102" s="4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>
      <c r="A103" s="27" t="s">
        <v>124</v>
      </c>
      <c r="B103" s="44"/>
      <c r="C103" s="44"/>
      <c r="D103" s="44"/>
      <c r="E103" s="44"/>
      <c r="F103" s="44"/>
      <c r="G103" s="32" t="s">
        <v>127</v>
      </c>
      <c r="H103" s="44"/>
      <c r="I103" s="29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>
      <c r="A104" s="27" t="s">
        <v>129</v>
      </c>
      <c r="B104" s="44"/>
      <c r="C104" s="32"/>
      <c r="D104" s="44"/>
      <c r="E104" s="44"/>
      <c r="F104" s="32"/>
      <c r="G104" s="44"/>
      <c r="H104" s="44"/>
      <c r="I104" s="29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>
      <c r="A105" s="51">
        <v>8.0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>
      <c r="A106" s="27" t="s">
        <v>477</v>
      </c>
      <c r="B106" s="28" t="s">
        <v>463</v>
      </c>
      <c r="C106" s="28" t="s">
        <v>463</v>
      </c>
      <c r="D106" s="28" t="s">
        <v>463</v>
      </c>
      <c r="E106" s="28"/>
      <c r="F106" s="28" t="s">
        <v>384</v>
      </c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>
      <c r="A107" s="27" t="s">
        <v>89</v>
      </c>
      <c r="B107" s="29"/>
      <c r="C107" s="29"/>
      <c r="D107" s="29"/>
      <c r="E107" s="126" t="s">
        <v>478</v>
      </c>
      <c r="F107" s="29"/>
      <c r="G107" s="28" t="s">
        <v>92</v>
      </c>
      <c r="H107" s="29"/>
      <c r="I107" s="29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>
      <c r="A108" s="27" t="s">
        <v>93</v>
      </c>
      <c r="B108" s="29"/>
      <c r="C108" s="29"/>
      <c r="D108" s="29"/>
      <c r="E108" s="129"/>
      <c r="F108" s="29"/>
      <c r="G108" s="4" t="s">
        <v>97</v>
      </c>
      <c r="H108" s="29"/>
      <c r="I108" s="29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>
      <c r="A109" s="27" t="s">
        <v>98</v>
      </c>
      <c r="B109" s="38" t="s">
        <v>475</v>
      </c>
      <c r="C109" s="36" t="s">
        <v>405</v>
      </c>
      <c r="D109" s="36" t="s">
        <v>405</v>
      </c>
      <c r="E109" s="128"/>
      <c r="F109" s="38" t="s">
        <v>18</v>
      </c>
      <c r="G109" s="36" t="s">
        <v>102</v>
      </c>
      <c r="H109" s="41"/>
      <c r="I109" s="4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>
      <c r="A110" s="27" t="s">
        <v>109</v>
      </c>
      <c r="B110" s="38"/>
      <c r="C110" s="36" t="s">
        <v>405</v>
      </c>
      <c r="D110" s="36" t="s">
        <v>405</v>
      </c>
      <c r="E110" s="130"/>
      <c r="F110" s="38" t="s">
        <v>18</v>
      </c>
      <c r="G110" s="36" t="s">
        <v>102</v>
      </c>
      <c r="H110" s="41"/>
      <c r="I110" s="4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>
      <c r="A111" s="27" t="s">
        <v>123</v>
      </c>
      <c r="B111" s="38"/>
      <c r="C111" s="36" t="s">
        <v>405</v>
      </c>
      <c r="D111" s="36" t="s">
        <v>405</v>
      </c>
      <c r="E111" s="130"/>
      <c r="F111" s="38" t="s">
        <v>18</v>
      </c>
      <c r="G111" s="36" t="s">
        <v>102</v>
      </c>
      <c r="H111" s="41"/>
      <c r="I111" s="4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>
      <c r="A112" s="27" t="s">
        <v>124</v>
      </c>
      <c r="B112" s="44"/>
      <c r="C112" s="44"/>
      <c r="D112" s="44"/>
      <c r="E112" s="44"/>
      <c r="F112" s="44"/>
      <c r="G112" s="32" t="s">
        <v>127</v>
      </c>
      <c r="H112" s="44"/>
      <c r="I112" s="29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>
      <c r="A113" s="27" t="s">
        <v>129</v>
      </c>
      <c r="B113" s="44"/>
      <c r="C113" s="32"/>
      <c r="D113" s="44"/>
      <c r="E113" s="44"/>
      <c r="F113" s="32"/>
      <c r="G113" s="44"/>
      <c r="H113" s="44"/>
      <c r="I113" s="29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>
      <c r="A114" s="51">
        <v>7.0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>
      <c r="A115" s="27" t="s">
        <v>479</v>
      </c>
      <c r="B115" s="28" t="s">
        <v>463</v>
      </c>
      <c r="C115" s="28" t="s">
        <v>463</v>
      </c>
      <c r="D115" s="28" t="s">
        <v>463</v>
      </c>
      <c r="E115" s="28" t="s">
        <v>463</v>
      </c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>
      <c r="A116" s="27" t="s">
        <v>89</v>
      </c>
      <c r="B116" s="29"/>
      <c r="C116" s="29"/>
      <c r="D116" s="29"/>
      <c r="E116" s="122"/>
      <c r="F116" s="126" t="s">
        <v>480</v>
      </c>
      <c r="G116" s="28" t="s">
        <v>92</v>
      </c>
      <c r="H116" s="29"/>
      <c r="I116" s="29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>
      <c r="A117" s="27" t="s">
        <v>93</v>
      </c>
      <c r="B117" s="29"/>
      <c r="C117" s="29"/>
      <c r="D117" s="29"/>
      <c r="E117" s="122"/>
      <c r="F117" s="127"/>
      <c r="G117" s="4" t="s">
        <v>97</v>
      </c>
      <c r="H117" s="29"/>
      <c r="I117" s="29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>
      <c r="A118" s="27" t="s">
        <v>98</v>
      </c>
      <c r="B118" s="41"/>
      <c r="C118" s="38" t="s">
        <v>481</v>
      </c>
      <c r="D118" s="36" t="s">
        <v>405</v>
      </c>
      <c r="E118" s="36" t="s">
        <v>405</v>
      </c>
      <c r="F118" s="128"/>
      <c r="G118" s="36" t="s">
        <v>102</v>
      </c>
      <c r="H118" s="41"/>
      <c r="I118" s="4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>
      <c r="A119" s="27" t="s">
        <v>109</v>
      </c>
      <c r="B119" s="41"/>
      <c r="C119" s="38"/>
      <c r="D119" s="36" t="s">
        <v>405</v>
      </c>
      <c r="E119" s="36" t="s">
        <v>405</v>
      </c>
      <c r="F119" s="128"/>
      <c r="G119" s="36"/>
      <c r="H119" s="41"/>
      <c r="I119" s="4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>
      <c r="A120" s="27" t="s">
        <v>123</v>
      </c>
      <c r="B120" s="41"/>
      <c r="C120" s="38"/>
      <c r="D120" s="36" t="s">
        <v>405</v>
      </c>
      <c r="E120" s="36" t="s">
        <v>405</v>
      </c>
      <c r="F120" s="128"/>
      <c r="G120" s="36"/>
      <c r="H120" s="41"/>
      <c r="I120" s="4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>
      <c r="A121" s="27" t="s">
        <v>124</v>
      </c>
      <c r="B121" s="44"/>
      <c r="C121" s="44"/>
      <c r="D121" s="44"/>
      <c r="E121" s="44"/>
      <c r="F121" s="44"/>
      <c r="G121" s="32" t="s">
        <v>127</v>
      </c>
      <c r="H121" s="44"/>
      <c r="I121" s="29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>
      <c r="A122" s="27" t="s">
        <v>129</v>
      </c>
      <c r="B122" s="32" t="s">
        <v>482</v>
      </c>
      <c r="C122" s="32"/>
      <c r="D122" s="44"/>
      <c r="E122" s="32"/>
      <c r="F122" s="32"/>
      <c r="G122" s="44"/>
      <c r="H122" s="44"/>
      <c r="I122" s="29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>
      <c r="A123" s="51">
        <v>6.0</v>
      </c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>
      <c r="A124" s="27" t="s">
        <v>483</v>
      </c>
      <c r="B124" s="28" t="s">
        <v>463</v>
      </c>
      <c r="C124" s="28" t="s">
        <v>463</v>
      </c>
      <c r="D124" s="28" t="s">
        <v>463</v>
      </c>
      <c r="E124" s="28" t="s">
        <v>463</v>
      </c>
      <c r="F124" s="28" t="s">
        <v>384</v>
      </c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>
      <c r="A125" s="27" t="s">
        <v>89</v>
      </c>
      <c r="B125" s="29"/>
      <c r="C125" s="29"/>
      <c r="D125" s="29"/>
      <c r="E125" s="122"/>
      <c r="F125" s="29"/>
      <c r="G125" s="126" t="s">
        <v>484</v>
      </c>
      <c r="H125" s="29"/>
      <c r="I125" s="29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>
      <c r="A126" s="27" t="s">
        <v>93</v>
      </c>
      <c r="B126" s="29"/>
      <c r="C126" s="29"/>
      <c r="D126" s="29"/>
      <c r="E126" s="122"/>
      <c r="F126" s="29"/>
      <c r="G126" s="127"/>
      <c r="H126" s="29"/>
      <c r="I126" s="29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>
      <c r="A127" s="27" t="s">
        <v>98</v>
      </c>
      <c r="B127" s="38" t="s">
        <v>406</v>
      </c>
      <c r="C127" s="36"/>
      <c r="D127" s="38" t="s">
        <v>474</v>
      </c>
      <c r="E127" s="41"/>
      <c r="F127" s="41"/>
      <c r="G127" s="128"/>
      <c r="H127" s="41"/>
      <c r="I127" s="4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>
      <c r="A128" s="27" t="s">
        <v>109</v>
      </c>
      <c r="B128" s="36" t="s">
        <v>406</v>
      </c>
      <c r="C128" s="36"/>
      <c r="D128" s="41"/>
      <c r="E128" s="41"/>
      <c r="F128" s="41"/>
      <c r="G128" s="128"/>
      <c r="H128" s="41"/>
      <c r="I128" s="4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>
      <c r="A129" s="27" t="s">
        <v>123</v>
      </c>
      <c r="B129" s="36"/>
      <c r="C129" s="36"/>
      <c r="D129" s="41"/>
      <c r="E129" s="41"/>
      <c r="F129" s="41"/>
      <c r="G129" s="128"/>
      <c r="H129" s="41"/>
      <c r="I129" s="4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>
      <c r="A130" s="27" t="s">
        <v>124</v>
      </c>
      <c r="B130" s="44"/>
      <c r="C130" s="44"/>
      <c r="D130" s="44"/>
      <c r="E130" s="44"/>
      <c r="F130" s="44"/>
      <c r="G130" s="44"/>
      <c r="H130" s="44"/>
      <c r="I130" s="29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>
      <c r="A131" s="27" t="s">
        <v>129</v>
      </c>
      <c r="B131" s="44"/>
      <c r="C131" s="32"/>
      <c r="D131" s="44"/>
      <c r="E131" s="44"/>
      <c r="F131" s="32" t="s">
        <v>485</v>
      </c>
      <c r="G131" s="44"/>
      <c r="H131" s="44"/>
      <c r="I131" s="29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>
      <c r="A132" s="51">
        <v>5.0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>
      <c r="A133" s="27" t="s">
        <v>483</v>
      </c>
      <c r="B133" s="28" t="s">
        <v>463</v>
      </c>
      <c r="C133" s="28" t="s">
        <v>463</v>
      </c>
      <c r="D133" s="28" t="s">
        <v>463</v>
      </c>
      <c r="E133" s="28" t="s">
        <v>463</v>
      </c>
      <c r="F133" s="28" t="s">
        <v>384</v>
      </c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>
      <c r="A134" s="27" t="s">
        <v>89</v>
      </c>
      <c r="B134" s="29"/>
      <c r="C134" s="29"/>
      <c r="D134" s="29"/>
      <c r="E134" s="122"/>
      <c r="F134" s="29"/>
      <c r="G134" s="126" t="s">
        <v>486</v>
      </c>
      <c r="H134" s="29"/>
      <c r="I134" s="29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>
      <c r="A135" s="27" t="s">
        <v>93</v>
      </c>
      <c r="B135" s="29"/>
      <c r="C135" s="29"/>
      <c r="D135" s="29"/>
      <c r="E135" s="122"/>
      <c r="F135" s="29"/>
      <c r="G135" s="127"/>
      <c r="H135" s="29"/>
      <c r="I135" s="29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>
      <c r="A136" s="27" t="s">
        <v>98</v>
      </c>
      <c r="B136" s="36"/>
      <c r="C136" s="131"/>
      <c r="D136" s="36"/>
      <c r="E136" s="38" t="s">
        <v>18</v>
      </c>
      <c r="F136" s="132"/>
      <c r="G136" s="128"/>
      <c r="H136" s="41"/>
      <c r="I136" s="4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>
      <c r="A137" s="27" t="s">
        <v>109</v>
      </c>
      <c r="B137" s="36"/>
      <c r="C137" s="133"/>
      <c r="D137" s="41"/>
      <c r="E137" s="43"/>
      <c r="F137" s="132"/>
      <c r="G137" s="128"/>
      <c r="H137" s="41"/>
      <c r="I137" s="4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>
      <c r="A138" s="27" t="s">
        <v>123</v>
      </c>
      <c r="B138" s="36"/>
      <c r="C138" s="133"/>
      <c r="D138" s="41"/>
      <c r="E138" s="43"/>
      <c r="F138" s="132"/>
      <c r="G138" s="128"/>
      <c r="H138" s="41"/>
      <c r="I138" s="4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>
      <c r="A139" s="27" t="s">
        <v>124</v>
      </c>
      <c r="B139" s="44"/>
      <c r="C139" s="44"/>
      <c r="D139" s="44"/>
      <c r="E139" s="44"/>
      <c r="F139" s="44"/>
      <c r="G139" s="44"/>
      <c r="H139" s="44"/>
      <c r="I139" s="29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>
      <c r="A140" s="27" t="s">
        <v>129</v>
      </c>
      <c r="B140" s="44"/>
      <c r="C140" s="32"/>
      <c r="D140" s="44"/>
      <c r="E140" s="44"/>
      <c r="F140" s="32"/>
      <c r="G140" s="44"/>
      <c r="H140" s="44"/>
      <c r="I140" s="29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>
      <c r="A141" s="51">
        <v>4.0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>
      <c r="A142" s="27" t="s">
        <v>483</v>
      </c>
      <c r="B142" s="28" t="s">
        <v>463</v>
      </c>
      <c r="C142" s="28" t="s">
        <v>463</v>
      </c>
      <c r="D142" s="28" t="s">
        <v>463</v>
      </c>
      <c r="E142" s="28"/>
      <c r="F142" s="28" t="s">
        <v>384</v>
      </c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>
      <c r="A143" s="27" t="s">
        <v>89</v>
      </c>
      <c r="B143" s="29"/>
      <c r="C143" s="29"/>
      <c r="D143" s="29"/>
      <c r="E143" s="134" t="s">
        <v>487</v>
      </c>
      <c r="F143" s="29"/>
      <c r="G143" s="28" t="s">
        <v>488</v>
      </c>
      <c r="H143" s="29"/>
      <c r="I143" s="29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>
      <c r="A144" s="27" t="s">
        <v>93</v>
      </c>
      <c r="B144" s="29"/>
      <c r="C144" s="29"/>
      <c r="D144" s="29"/>
      <c r="E144" s="129"/>
      <c r="F144" s="29"/>
      <c r="G144" s="4" t="s">
        <v>97</v>
      </c>
      <c r="H144" s="29"/>
      <c r="I144" s="29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>
      <c r="A145" s="27" t="s">
        <v>98</v>
      </c>
      <c r="B145" s="38" t="s">
        <v>489</v>
      </c>
      <c r="C145" s="132"/>
      <c r="D145" s="41"/>
      <c r="E145" s="130"/>
      <c r="F145" s="38" t="s">
        <v>18</v>
      </c>
      <c r="G145" s="36"/>
      <c r="H145" s="41"/>
      <c r="I145" s="4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>
      <c r="A146" s="27" t="s">
        <v>109</v>
      </c>
      <c r="B146" s="38" t="s">
        <v>489</v>
      </c>
      <c r="C146" s="132"/>
      <c r="D146" s="41"/>
      <c r="E146" s="130"/>
      <c r="F146" s="38" t="s">
        <v>18</v>
      </c>
      <c r="G146" s="36"/>
      <c r="H146" s="41"/>
      <c r="I146" s="4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>
      <c r="A147" s="27" t="s">
        <v>123</v>
      </c>
      <c r="B147" s="38" t="s">
        <v>489</v>
      </c>
      <c r="C147" s="132"/>
      <c r="D147" s="41"/>
      <c r="E147" s="130"/>
      <c r="F147" s="38" t="s">
        <v>18</v>
      </c>
      <c r="G147" s="36"/>
      <c r="H147" s="41"/>
      <c r="I147" s="4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>
      <c r="A148" s="27" t="s">
        <v>124</v>
      </c>
      <c r="B148" s="44"/>
      <c r="C148" s="44"/>
      <c r="D148" s="44"/>
      <c r="E148" s="44"/>
      <c r="F148" s="44"/>
      <c r="G148" s="44"/>
      <c r="H148" s="44"/>
      <c r="I148" s="29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>
      <c r="A149" s="27" t="s">
        <v>129</v>
      </c>
      <c r="B149" s="44"/>
      <c r="C149" s="32"/>
      <c r="D149" s="44"/>
      <c r="E149" s="44"/>
      <c r="F149" s="32"/>
      <c r="G149" s="44"/>
      <c r="H149" s="44"/>
      <c r="I149" s="29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>
      <c r="A150" s="51">
        <v>3.0</v>
      </c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>
      <c r="A151" s="27" t="s">
        <v>483</v>
      </c>
      <c r="B151" s="28" t="s">
        <v>463</v>
      </c>
      <c r="C151" s="28" t="s">
        <v>463</v>
      </c>
      <c r="D151" s="28" t="s">
        <v>463</v>
      </c>
      <c r="E151" s="28" t="s">
        <v>463</v>
      </c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>
      <c r="A152" s="27" t="s">
        <v>89</v>
      </c>
      <c r="B152" s="29"/>
      <c r="C152" s="29"/>
      <c r="D152" s="29"/>
      <c r="E152" s="122"/>
      <c r="F152" s="126" t="s">
        <v>490</v>
      </c>
      <c r="G152" s="28" t="s">
        <v>488</v>
      </c>
      <c r="H152" s="29"/>
      <c r="I152" s="29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>
      <c r="A153" s="27" t="s">
        <v>93</v>
      </c>
      <c r="B153" s="29"/>
      <c r="C153" s="29"/>
      <c r="D153" s="29"/>
      <c r="E153" s="122"/>
      <c r="F153" s="127"/>
      <c r="G153" s="4" t="s">
        <v>97</v>
      </c>
      <c r="H153" s="29"/>
      <c r="I153" s="29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>
      <c r="A154" s="27" t="s">
        <v>98</v>
      </c>
      <c r="B154" s="36"/>
      <c r="C154" s="38" t="s">
        <v>481</v>
      </c>
      <c r="D154" s="41"/>
      <c r="E154" s="41"/>
      <c r="F154" s="128"/>
      <c r="G154" s="36"/>
      <c r="H154" s="41"/>
      <c r="I154" s="4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>
      <c r="A155" s="27" t="s">
        <v>109</v>
      </c>
      <c r="B155" s="36"/>
      <c r="C155" s="38" t="s">
        <v>481</v>
      </c>
      <c r="D155" s="41"/>
      <c r="E155" s="41"/>
      <c r="F155" s="128"/>
      <c r="G155" s="36"/>
      <c r="H155" s="41"/>
      <c r="I155" s="4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>
      <c r="A156" s="27" t="s">
        <v>123</v>
      </c>
      <c r="B156" s="36"/>
      <c r="C156" s="38" t="s">
        <v>481</v>
      </c>
      <c r="D156" s="41"/>
      <c r="E156" s="41"/>
      <c r="F156" s="128"/>
      <c r="G156" s="36"/>
      <c r="H156" s="41"/>
      <c r="I156" s="4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>
      <c r="A157" s="27" t="s">
        <v>124</v>
      </c>
      <c r="B157" s="44"/>
      <c r="C157" s="44"/>
      <c r="D157" s="44"/>
      <c r="E157" s="44"/>
      <c r="F157" s="130"/>
      <c r="G157" s="44"/>
      <c r="H157" s="44"/>
      <c r="I157" s="29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>
      <c r="A158" s="27" t="s">
        <v>129</v>
      </c>
      <c r="B158" s="44"/>
      <c r="C158" s="32"/>
      <c r="D158" s="44"/>
      <c r="E158" s="44"/>
      <c r="F158" s="128"/>
      <c r="G158" s="44"/>
      <c r="H158" s="44"/>
      <c r="I158" s="29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>
      <c r="A159" s="51">
        <v>2.0</v>
      </c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>
      <c r="A160" s="27" t="s">
        <v>483</v>
      </c>
      <c r="B160" s="28" t="s">
        <v>463</v>
      </c>
      <c r="C160" s="28" t="s">
        <v>463</v>
      </c>
      <c r="D160" s="28" t="s">
        <v>463</v>
      </c>
      <c r="E160" s="28"/>
      <c r="F160" s="28" t="s">
        <v>384</v>
      </c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>
      <c r="A161" s="27" t="s">
        <v>89</v>
      </c>
      <c r="B161" s="29"/>
      <c r="C161" s="29"/>
      <c r="D161" s="29"/>
      <c r="E161" s="134" t="s">
        <v>491</v>
      </c>
      <c r="F161" s="29"/>
      <c r="G161" s="28" t="s">
        <v>488</v>
      </c>
      <c r="H161" s="29"/>
      <c r="I161" s="29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>
      <c r="A162" s="27" t="s">
        <v>93</v>
      </c>
      <c r="B162" s="29"/>
      <c r="C162" s="29"/>
      <c r="D162" s="29"/>
      <c r="E162" s="129"/>
      <c r="F162" s="29"/>
      <c r="G162" s="4" t="s">
        <v>97</v>
      </c>
      <c r="H162" s="29"/>
      <c r="I162" s="29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>
      <c r="A163" s="27" t="s">
        <v>98</v>
      </c>
      <c r="B163" s="38"/>
      <c r="C163" s="135"/>
      <c r="D163" s="41"/>
      <c r="E163" s="130"/>
      <c r="F163" s="38"/>
      <c r="G163" s="36"/>
      <c r="H163" s="41"/>
      <c r="I163" s="4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>
      <c r="A164" s="27" t="s">
        <v>109</v>
      </c>
      <c r="B164" s="38"/>
      <c r="C164" s="136"/>
      <c r="D164" s="41"/>
      <c r="E164" s="130"/>
      <c r="F164" s="38"/>
      <c r="G164" s="36"/>
      <c r="H164" s="41"/>
      <c r="I164" s="4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>
      <c r="A165" s="27" t="s">
        <v>123</v>
      </c>
      <c r="B165" s="38"/>
      <c r="C165" s="136"/>
      <c r="D165" s="41"/>
      <c r="E165" s="130"/>
      <c r="F165" s="38"/>
      <c r="G165" s="36"/>
      <c r="H165" s="41"/>
      <c r="I165" s="4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>
      <c r="A166" s="27" t="s">
        <v>124</v>
      </c>
      <c r="B166" s="44"/>
      <c r="C166" s="44"/>
      <c r="D166" s="44"/>
      <c r="E166" s="130"/>
      <c r="F166" s="44"/>
      <c r="G166" s="44"/>
      <c r="H166" s="44"/>
      <c r="I166" s="29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>
      <c r="A167" s="27" t="s">
        <v>129</v>
      </c>
      <c r="B167" s="44"/>
      <c r="C167" s="32"/>
      <c r="D167" s="44"/>
      <c r="E167" s="130"/>
      <c r="F167" s="32"/>
      <c r="G167" s="44"/>
      <c r="H167" s="44"/>
      <c r="I167" s="29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>
      <c r="A168" s="51">
        <v>1.0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>
      <c r="A169" s="27" t="s">
        <v>483</v>
      </c>
      <c r="B169" s="28" t="s">
        <v>463</v>
      </c>
      <c r="C169" s="28" t="s">
        <v>463</v>
      </c>
      <c r="D169" s="28" t="s">
        <v>463</v>
      </c>
      <c r="E169" s="28" t="s">
        <v>463</v>
      </c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>
      <c r="A170" s="27" t="s">
        <v>89</v>
      </c>
      <c r="B170" s="29"/>
      <c r="C170" s="29"/>
      <c r="D170" s="29"/>
      <c r="E170" s="122"/>
      <c r="F170" s="126" t="s">
        <v>492</v>
      </c>
      <c r="G170" s="28" t="s">
        <v>488</v>
      </c>
      <c r="H170" s="29"/>
      <c r="I170" s="29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>
      <c r="A171" s="27" t="s">
        <v>93</v>
      </c>
      <c r="B171" s="29"/>
      <c r="C171" s="29"/>
      <c r="D171" s="29"/>
      <c r="E171" s="122"/>
      <c r="F171" s="127"/>
      <c r="G171" s="4" t="s">
        <v>97</v>
      </c>
      <c r="H171" s="29"/>
      <c r="I171" s="29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>
      <c r="A172" s="27" t="s">
        <v>98</v>
      </c>
      <c r="B172" s="36"/>
      <c r="C172" s="38"/>
      <c r="D172" s="41"/>
      <c r="E172" s="41"/>
      <c r="F172" s="128"/>
      <c r="G172" s="36"/>
      <c r="H172" s="41"/>
      <c r="I172" s="4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>
      <c r="A173" s="27" t="s">
        <v>109</v>
      </c>
      <c r="B173" s="36"/>
      <c r="C173" s="43"/>
      <c r="D173" s="41"/>
      <c r="E173" s="41"/>
      <c r="F173" s="128"/>
      <c r="G173" s="36"/>
      <c r="H173" s="41"/>
      <c r="I173" s="4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>
      <c r="A174" s="27" t="s">
        <v>123</v>
      </c>
      <c r="B174" s="36"/>
      <c r="C174" s="43"/>
      <c r="D174" s="41"/>
      <c r="E174" s="41"/>
      <c r="F174" s="128"/>
      <c r="G174" s="36"/>
      <c r="H174" s="41"/>
      <c r="I174" s="4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>
      <c r="A175" s="27" t="s">
        <v>124</v>
      </c>
      <c r="B175" s="44"/>
      <c r="C175" s="44"/>
      <c r="D175" s="44"/>
      <c r="E175" s="44"/>
      <c r="F175" s="130"/>
      <c r="G175" s="44"/>
      <c r="H175" s="44"/>
      <c r="I175" s="29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>
      <c r="A176" s="27" t="s">
        <v>129</v>
      </c>
      <c r="B176" s="44"/>
      <c r="C176" s="32"/>
      <c r="D176" s="44"/>
      <c r="E176" s="44"/>
      <c r="F176" s="128"/>
      <c r="G176" s="44"/>
      <c r="H176" s="44"/>
      <c r="I176" s="29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>
      <c r="A177" s="51">
        <v>0.0</v>
      </c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>
      <c r="A178" s="27" t="s">
        <v>483</v>
      </c>
      <c r="B178" s="28" t="s">
        <v>463</v>
      </c>
      <c r="C178" s="28" t="s">
        <v>463</v>
      </c>
      <c r="D178" s="28" t="s">
        <v>463</v>
      </c>
      <c r="E178" s="28" t="s">
        <v>463</v>
      </c>
      <c r="F178" s="28" t="s">
        <v>384</v>
      </c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>
      <c r="A179" s="27" t="s">
        <v>89</v>
      </c>
      <c r="B179" s="29"/>
      <c r="C179" s="29"/>
      <c r="D179" s="29"/>
      <c r="E179" s="122"/>
      <c r="F179" s="29"/>
      <c r="G179" s="126" t="s">
        <v>493</v>
      </c>
      <c r="H179" s="29"/>
      <c r="I179" s="29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>
      <c r="A180" s="27" t="s">
        <v>93</v>
      </c>
      <c r="B180" s="29"/>
      <c r="C180" s="29"/>
      <c r="D180" s="29"/>
      <c r="E180" s="122"/>
      <c r="F180" s="29"/>
      <c r="G180" s="127"/>
      <c r="H180" s="29"/>
      <c r="I180" s="29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>
      <c r="A181" s="27" t="s">
        <v>98</v>
      </c>
      <c r="B181" s="36"/>
      <c r="C181" s="38"/>
      <c r="D181" s="41"/>
      <c r="E181" s="41"/>
      <c r="F181" s="41"/>
      <c r="G181" s="128"/>
      <c r="H181" s="41"/>
      <c r="I181" s="4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>
      <c r="A182" s="27" t="s">
        <v>109</v>
      </c>
      <c r="B182" s="36"/>
      <c r="C182" s="43"/>
      <c r="D182" s="41"/>
      <c r="E182" s="41"/>
      <c r="F182" s="41"/>
      <c r="G182" s="128"/>
      <c r="H182" s="41"/>
      <c r="I182" s="4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>
      <c r="A183" s="27" t="s">
        <v>123</v>
      </c>
      <c r="B183" s="36"/>
      <c r="C183" s="43"/>
      <c r="D183" s="41"/>
      <c r="E183" s="41"/>
      <c r="F183" s="41"/>
      <c r="G183" s="128"/>
      <c r="H183" s="41"/>
      <c r="I183" s="4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>
      <c r="A184" s="27" t="s">
        <v>124</v>
      </c>
      <c r="B184" s="44"/>
      <c r="C184" s="44"/>
      <c r="D184" s="44"/>
      <c r="E184" s="44"/>
      <c r="F184" s="44"/>
      <c r="G184" s="130"/>
      <c r="H184" s="44"/>
      <c r="I184" s="29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>
      <c r="A185" s="27" t="s">
        <v>129</v>
      </c>
      <c r="B185" s="44"/>
      <c r="C185" s="32"/>
      <c r="D185" s="44"/>
      <c r="E185" s="44"/>
      <c r="F185" s="32"/>
      <c r="G185" s="130"/>
      <c r="H185" s="44"/>
      <c r="I185" s="29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>
      <c r="A186" s="51">
        <f>1</f>
        <v>1</v>
      </c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>
      <c r="A187" s="27" t="s">
        <v>483</v>
      </c>
      <c r="B187" s="28" t="s">
        <v>463</v>
      </c>
      <c r="C187" s="28" t="s">
        <v>463</v>
      </c>
      <c r="D187" s="28" t="s">
        <v>463</v>
      </c>
      <c r="E187" s="28" t="s">
        <v>463</v>
      </c>
      <c r="F187" s="28" t="s">
        <v>384</v>
      </c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>
      <c r="A188" s="27" t="s">
        <v>89</v>
      </c>
      <c r="B188" s="29"/>
      <c r="C188" s="29"/>
      <c r="D188" s="29"/>
      <c r="E188" s="122"/>
      <c r="F188" s="29"/>
      <c r="G188" s="126" t="s">
        <v>494</v>
      </c>
      <c r="H188" s="29"/>
      <c r="I188" s="29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>
      <c r="A189" s="27" t="s">
        <v>93</v>
      </c>
      <c r="B189" s="29"/>
      <c r="C189" s="29"/>
      <c r="D189" s="29"/>
      <c r="E189" s="122"/>
      <c r="F189" s="29"/>
      <c r="G189" s="127"/>
      <c r="H189" s="29"/>
      <c r="I189" s="29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>
      <c r="A190" s="27" t="s">
        <v>98</v>
      </c>
      <c r="B190" s="36"/>
      <c r="C190" s="38"/>
      <c r="D190" s="41"/>
      <c r="E190" s="38" t="s">
        <v>18</v>
      </c>
      <c r="F190" s="41"/>
      <c r="G190" s="128"/>
      <c r="H190" s="41"/>
      <c r="I190" s="4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>
      <c r="A191" s="27" t="s">
        <v>109</v>
      </c>
      <c r="B191" s="36"/>
      <c r="C191" s="43"/>
      <c r="D191" s="41"/>
      <c r="E191" s="43"/>
      <c r="F191" s="41"/>
      <c r="G191" s="128"/>
      <c r="H191" s="41"/>
      <c r="I191" s="4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>
      <c r="A192" s="27" t="s">
        <v>123</v>
      </c>
      <c r="B192" s="36"/>
      <c r="C192" s="43"/>
      <c r="D192" s="41"/>
      <c r="E192" s="43"/>
      <c r="F192" s="41"/>
      <c r="G192" s="128"/>
      <c r="H192" s="41"/>
      <c r="I192" s="4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>
      <c r="A193" s="27" t="s">
        <v>124</v>
      </c>
      <c r="B193" s="44"/>
      <c r="C193" s="44"/>
      <c r="D193" s="44"/>
      <c r="E193" s="44"/>
      <c r="F193" s="44"/>
      <c r="G193" s="130"/>
      <c r="H193" s="44"/>
      <c r="I193" s="29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>
      <c r="A194" s="27" t="s">
        <v>129</v>
      </c>
      <c r="B194" s="44"/>
      <c r="C194" s="32"/>
      <c r="D194" s="44"/>
      <c r="E194" s="44"/>
      <c r="F194" s="32"/>
      <c r="G194" s="130"/>
      <c r="H194" s="44"/>
      <c r="I194" s="29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>
      <c r="A195" s="51">
        <v>2.0</v>
      </c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>
      <c r="A196" s="27" t="s">
        <v>483</v>
      </c>
      <c r="B196" s="28" t="s">
        <v>463</v>
      </c>
      <c r="C196" s="28" t="s">
        <v>463</v>
      </c>
      <c r="D196" s="28" t="s">
        <v>463</v>
      </c>
      <c r="E196" s="28" t="s">
        <v>463</v>
      </c>
      <c r="F196" s="28" t="s">
        <v>384</v>
      </c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>
      <c r="A197" s="27" t="s">
        <v>89</v>
      </c>
      <c r="B197" s="29"/>
      <c r="C197" s="29"/>
      <c r="D197" s="29"/>
      <c r="E197" s="122"/>
      <c r="F197" s="29"/>
      <c r="G197" s="126" t="s">
        <v>495</v>
      </c>
      <c r="H197" s="29"/>
      <c r="I197" s="29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>
      <c r="A198" s="27" t="s">
        <v>93</v>
      </c>
      <c r="B198" s="29"/>
      <c r="C198" s="29"/>
      <c r="D198" s="29"/>
      <c r="E198" s="122"/>
      <c r="F198" s="29"/>
      <c r="G198" s="127"/>
      <c r="H198" s="29"/>
      <c r="I198" s="29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>
      <c r="A199" s="27" t="s">
        <v>98</v>
      </c>
      <c r="B199" s="36"/>
      <c r="C199" s="38"/>
      <c r="D199" s="41"/>
      <c r="E199" s="41"/>
      <c r="F199" s="41"/>
      <c r="G199" s="128"/>
      <c r="H199" s="41"/>
      <c r="I199" s="4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>
      <c r="A200" s="27" t="s">
        <v>109</v>
      </c>
      <c r="B200" s="36"/>
      <c r="C200" s="43"/>
      <c r="D200" s="41"/>
      <c r="E200" s="41"/>
      <c r="F200" s="41"/>
      <c r="G200" s="128"/>
      <c r="H200" s="41"/>
      <c r="I200" s="4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>
      <c r="A201" s="27" t="s">
        <v>123</v>
      </c>
      <c r="B201" s="36"/>
      <c r="C201" s="43"/>
      <c r="D201" s="41"/>
      <c r="E201" s="41"/>
      <c r="F201" s="41"/>
      <c r="G201" s="128"/>
      <c r="H201" s="41"/>
      <c r="I201" s="4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>
      <c r="A202" s="27" t="s">
        <v>124</v>
      </c>
      <c r="B202" s="44"/>
      <c r="C202" s="44"/>
      <c r="D202" s="44"/>
      <c r="E202" s="44"/>
      <c r="F202" s="44"/>
      <c r="G202" s="130"/>
      <c r="H202" s="44"/>
      <c r="I202" s="29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>
      <c r="A203" s="27" t="s">
        <v>129</v>
      </c>
      <c r="B203" s="44"/>
      <c r="C203" s="32"/>
      <c r="D203" s="44"/>
      <c r="E203" s="44"/>
      <c r="F203" s="32"/>
      <c r="G203" s="130"/>
      <c r="H203" s="44"/>
      <c r="I203" s="29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>
      <c r="A945" s="137"/>
      <c r="B945" s="137"/>
      <c r="C945" s="137"/>
      <c r="D945" s="137"/>
      <c r="E945" s="137"/>
      <c r="F945" s="137"/>
      <c r="G945" s="137"/>
      <c r="H945" s="137"/>
      <c r="I945" s="137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>
      <c r="A946" s="137"/>
      <c r="B946" s="137"/>
      <c r="C946" s="137"/>
      <c r="D946" s="137"/>
      <c r="E946" s="137"/>
      <c r="F946" s="137"/>
      <c r="G946" s="137"/>
      <c r="H946" s="137"/>
      <c r="I946" s="137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>
      <c r="A947" s="137"/>
      <c r="B947" s="137"/>
      <c r="C947" s="137"/>
      <c r="D947" s="137"/>
      <c r="E947" s="137"/>
      <c r="F947" s="137"/>
      <c r="G947" s="137"/>
      <c r="H947" s="137"/>
      <c r="I947" s="137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>
      <c r="A948" s="137"/>
      <c r="B948" s="137"/>
      <c r="C948" s="137"/>
      <c r="D948" s="137"/>
      <c r="E948" s="137"/>
      <c r="F948" s="137"/>
      <c r="G948" s="137"/>
      <c r="H948" s="137"/>
      <c r="I948" s="137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>
      <c r="A949" s="137"/>
      <c r="B949" s="137"/>
      <c r="C949" s="137"/>
      <c r="D949" s="137"/>
      <c r="E949" s="137"/>
      <c r="F949" s="137"/>
      <c r="G949" s="137"/>
      <c r="H949" s="137"/>
      <c r="I949" s="137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>
      <c r="A950" s="137"/>
      <c r="B950" s="137"/>
      <c r="C950" s="137"/>
      <c r="D950" s="137"/>
      <c r="E950" s="137"/>
      <c r="F950" s="137"/>
      <c r="G950" s="137"/>
      <c r="H950" s="137"/>
      <c r="I950" s="137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>
      <c r="A951" s="137"/>
      <c r="B951" s="137"/>
      <c r="C951" s="137"/>
      <c r="D951" s="137"/>
      <c r="E951" s="137"/>
      <c r="F951" s="137"/>
      <c r="G951" s="137"/>
      <c r="H951" s="137"/>
      <c r="I951" s="137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>
      <c r="A952" s="137"/>
      <c r="B952" s="137"/>
      <c r="C952" s="137"/>
      <c r="D952" s="137"/>
      <c r="E952" s="137"/>
      <c r="F952" s="137"/>
      <c r="G952" s="137"/>
      <c r="H952" s="137"/>
      <c r="I952" s="137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>
      <c r="A953" s="137"/>
      <c r="B953" s="137"/>
      <c r="C953" s="137"/>
      <c r="D953" s="137"/>
      <c r="E953" s="137"/>
      <c r="F953" s="137"/>
      <c r="G953" s="137"/>
      <c r="H953" s="137"/>
      <c r="I953" s="137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>
      <c r="A954" s="137"/>
      <c r="B954" s="137"/>
      <c r="C954" s="137"/>
      <c r="D954" s="137"/>
      <c r="E954" s="137"/>
      <c r="F954" s="137"/>
      <c r="G954" s="137"/>
      <c r="H954" s="137"/>
      <c r="I954" s="137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  <row r="1001"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  <c r="Z1001" s="11"/>
    </row>
    <row r="1002">
      <c r="J1002" s="11"/>
      <c r="K1002" s="11"/>
      <c r="L1002" s="11"/>
      <c r="M1002" s="11"/>
      <c r="N1002" s="11"/>
      <c r="O1002" s="11"/>
      <c r="P1002" s="11"/>
      <c r="Q1002" s="11"/>
      <c r="R1002" s="11"/>
      <c r="S1002" s="11"/>
      <c r="T1002" s="11"/>
      <c r="U1002" s="11"/>
      <c r="V1002" s="11"/>
      <c r="W1002" s="11"/>
      <c r="X1002" s="11"/>
      <c r="Y1002" s="11"/>
      <c r="Z1002" s="11"/>
    </row>
    <row r="1003">
      <c r="J1003" s="11"/>
      <c r="K1003" s="11"/>
      <c r="L1003" s="11"/>
      <c r="M1003" s="11"/>
      <c r="N1003" s="11"/>
      <c r="O1003" s="11"/>
      <c r="P1003" s="11"/>
      <c r="Q1003" s="11"/>
      <c r="R1003" s="11"/>
      <c r="S1003" s="11"/>
      <c r="T1003" s="11"/>
      <c r="U1003" s="11"/>
      <c r="V1003" s="11"/>
      <c r="W1003" s="11"/>
      <c r="X1003" s="11"/>
      <c r="Y1003" s="11"/>
      <c r="Z1003" s="11"/>
    </row>
    <row r="1004">
      <c r="J1004" s="11"/>
      <c r="K1004" s="11"/>
      <c r="L1004" s="11"/>
      <c r="M1004" s="11"/>
      <c r="N1004" s="11"/>
      <c r="O1004" s="11"/>
      <c r="P1004" s="11"/>
      <c r="Q1004" s="11"/>
      <c r="R1004" s="11"/>
      <c r="S1004" s="11"/>
      <c r="T1004" s="11"/>
      <c r="U1004" s="11"/>
      <c r="V1004" s="11"/>
      <c r="W1004" s="11"/>
      <c r="X1004" s="11"/>
      <c r="Y1004" s="11"/>
      <c r="Z1004" s="11"/>
    </row>
    <row r="1005">
      <c r="J1005" s="11"/>
      <c r="K1005" s="11"/>
      <c r="L1005" s="11"/>
      <c r="M1005" s="11"/>
      <c r="N1005" s="11"/>
      <c r="O1005" s="11"/>
      <c r="P1005" s="11"/>
      <c r="Q1005" s="11"/>
      <c r="R1005" s="11"/>
      <c r="S1005" s="11"/>
      <c r="T1005" s="11"/>
      <c r="U1005" s="11"/>
      <c r="V1005" s="11"/>
      <c r="W1005" s="11"/>
      <c r="X1005" s="11"/>
      <c r="Y1005" s="11"/>
      <c r="Z1005" s="11"/>
    </row>
    <row r="1006">
      <c r="J1006" s="11"/>
      <c r="K1006" s="11"/>
      <c r="L1006" s="11"/>
      <c r="M1006" s="11"/>
      <c r="N1006" s="11"/>
      <c r="O1006" s="11"/>
      <c r="P1006" s="11"/>
      <c r="Q1006" s="11"/>
      <c r="R1006" s="11"/>
      <c r="S1006" s="11"/>
      <c r="T1006" s="11"/>
      <c r="U1006" s="11"/>
      <c r="V1006" s="11"/>
      <c r="W1006" s="11"/>
      <c r="X1006" s="11"/>
      <c r="Y1006" s="11"/>
      <c r="Z1006" s="11"/>
    </row>
    <row r="1007">
      <c r="J1007" s="11"/>
      <c r="K1007" s="11"/>
      <c r="L1007" s="11"/>
      <c r="M1007" s="11"/>
      <c r="N1007" s="11"/>
      <c r="O1007" s="11"/>
      <c r="P1007" s="11"/>
      <c r="Q1007" s="11"/>
      <c r="R1007" s="11"/>
      <c r="S1007" s="11"/>
      <c r="T1007" s="11"/>
      <c r="U1007" s="11"/>
      <c r="V1007" s="11"/>
      <c r="W1007" s="11"/>
      <c r="X1007" s="11"/>
      <c r="Y1007" s="11"/>
      <c r="Z1007" s="11"/>
    </row>
    <row r="1008">
      <c r="J1008" s="11"/>
      <c r="K1008" s="11"/>
      <c r="L1008" s="11"/>
      <c r="M1008" s="11"/>
      <c r="N1008" s="11"/>
      <c r="O1008" s="11"/>
      <c r="P1008" s="11"/>
      <c r="Q1008" s="11"/>
      <c r="R1008" s="11"/>
      <c r="S1008" s="11"/>
      <c r="T1008" s="11"/>
      <c r="U1008" s="11"/>
      <c r="V1008" s="11"/>
      <c r="W1008" s="11"/>
      <c r="X1008" s="11"/>
      <c r="Y1008" s="11"/>
      <c r="Z1008" s="11"/>
    </row>
    <row r="1009">
      <c r="J1009" s="11"/>
      <c r="K1009" s="11"/>
      <c r="L1009" s="11"/>
      <c r="M1009" s="11"/>
      <c r="N1009" s="11"/>
      <c r="O1009" s="11"/>
      <c r="P1009" s="11"/>
      <c r="Q1009" s="11"/>
      <c r="R1009" s="11"/>
      <c r="S1009" s="11"/>
      <c r="T1009" s="11"/>
      <c r="U1009" s="11"/>
      <c r="V1009" s="11"/>
      <c r="W1009" s="11"/>
      <c r="X1009" s="11"/>
      <c r="Y1009" s="11"/>
      <c r="Z1009" s="11"/>
    </row>
    <row r="1010">
      <c r="J1010" s="11"/>
      <c r="K1010" s="11"/>
      <c r="L1010" s="11"/>
      <c r="M1010" s="11"/>
      <c r="N1010" s="11"/>
      <c r="O1010" s="11"/>
      <c r="P1010" s="11"/>
      <c r="Q1010" s="11"/>
      <c r="R1010" s="11"/>
      <c r="S1010" s="11"/>
      <c r="T1010" s="11"/>
      <c r="U1010" s="11"/>
      <c r="V1010" s="11"/>
      <c r="W1010" s="11"/>
      <c r="X1010" s="11"/>
      <c r="Y1010" s="11"/>
      <c r="Z1010" s="11"/>
    </row>
    <row r="1011">
      <c r="J1011" s="11"/>
      <c r="K1011" s="11"/>
      <c r="L1011" s="11"/>
      <c r="M1011" s="11"/>
      <c r="N1011" s="11"/>
      <c r="O1011" s="11"/>
      <c r="P1011" s="11"/>
      <c r="Q1011" s="11"/>
      <c r="R1011" s="11"/>
      <c r="S1011" s="11"/>
      <c r="T1011" s="11"/>
      <c r="U1011" s="11"/>
      <c r="V1011" s="11"/>
      <c r="W1011" s="11"/>
      <c r="X1011" s="11"/>
      <c r="Y1011" s="11"/>
      <c r="Z1011" s="11"/>
    </row>
    <row r="1012">
      <c r="J1012" s="11"/>
      <c r="K1012" s="11"/>
      <c r="L1012" s="11"/>
      <c r="M1012" s="11"/>
      <c r="N1012" s="11"/>
      <c r="O1012" s="11"/>
      <c r="P1012" s="11"/>
      <c r="Q1012" s="11"/>
      <c r="R1012" s="11"/>
      <c r="S1012" s="11"/>
      <c r="T1012" s="11"/>
      <c r="U1012" s="11"/>
      <c r="V1012" s="11"/>
      <c r="W1012" s="11"/>
      <c r="X1012" s="11"/>
      <c r="Y1012" s="11"/>
      <c r="Z1012" s="11"/>
    </row>
    <row r="1013">
      <c r="J1013" s="11"/>
      <c r="K1013" s="11"/>
      <c r="L1013" s="11"/>
      <c r="M1013" s="11"/>
      <c r="N1013" s="11"/>
      <c r="O1013" s="11"/>
      <c r="P1013" s="11"/>
      <c r="Q1013" s="11"/>
      <c r="R1013" s="11"/>
      <c r="S1013" s="11"/>
      <c r="T1013" s="11"/>
      <c r="U1013" s="11"/>
      <c r="V1013" s="11"/>
      <c r="W1013" s="11"/>
      <c r="X1013" s="11"/>
      <c r="Y1013" s="11"/>
      <c r="Z1013" s="11"/>
    </row>
    <row r="1014">
      <c r="J1014" s="11"/>
      <c r="K1014" s="11"/>
      <c r="L1014" s="11"/>
      <c r="M1014" s="11"/>
      <c r="N1014" s="11"/>
      <c r="O1014" s="11"/>
      <c r="P1014" s="11"/>
      <c r="Q1014" s="11"/>
      <c r="R1014" s="11"/>
      <c r="S1014" s="11"/>
      <c r="T1014" s="11"/>
      <c r="U1014" s="11"/>
      <c r="V1014" s="11"/>
      <c r="W1014" s="11"/>
      <c r="X1014" s="11"/>
      <c r="Y1014" s="11"/>
      <c r="Z1014" s="11"/>
    </row>
    <row r="1015">
      <c r="J1015" s="11"/>
      <c r="K1015" s="11"/>
      <c r="L1015" s="11"/>
      <c r="M1015" s="11"/>
      <c r="N1015" s="11"/>
      <c r="O1015" s="11"/>
      <c r="P1015" s="11"/>
      <c r="Q1015" s="11"/>
      <c r="R1015" s="11"/>
      <c r="S1015" s="11"/>
      <c r="T1015" s="11"/>
      <c r="U1015" s="11"/>
      <c r="V1015" s="11"/>
      <c r="W1015" s="11"/>
      <c r="X1015" s="11"/>
      <c r="Y1015" s="11"/>
      <c r="Z1015" s="11"/>
    </row>
    <row r="1016">
      <c r="J1016" s="11"/>
      <c r="K1016" s="11"/>
      <c r="L1016" s="11"/>
      <c r="M1016" s="11"/>
      <c r="N1016" s="11"/>
      <c r="O1016" s="11"/>
      <c r="P1016" s="11"/>
      <c r="Q1016" s="11"/>
      <c r="R1016" s="11"/>
      <c r="S1016" s="11"/>
      <c r="T1016" s="11"/>
      <c r="U1016" s="11"/>
      <c r="V1016" s="11"/>
      <c r="W1016" s="11"/>
      <c r="X1016" s="11"/>
      <c r="Y1016" s="11"/>
      <c r="Z1016" s="11"/>
    </row>
    <row r="1017">
      <c r="J1017" s="11"/>
      <c r="K1017" s="11"/>
      <c r="L1017" s="11"/>
      <c r="M1017" s="11"/>
      <c r="N1017" s="11"/>
      <c r="O1017" s="11"/>
      <c r="P1017" s="11"/>
      <c r="Q1017" s="11"/>
      <c r="R1017" s="11"/>
      <c r="S1017" s="11"/>
      <c r="T1017" s="11"/>
      <c r="U1017" s="11"/>
      <c r="V1017" s="11"/>
      <c r="W1017" s="11"/>
      <c r="X1017" s="11"/>
      <c r="Y1017" s="11"/>
      <c r="Z1017" s="11"/>
    </row>
    <row r="1018">
      <c r="J1018" s="11"/>
      <c r="K1018" s="11"/>
      <c r="L1018" s="11"/>
      <c r="M1018" s="11"/>
      <c r="N1018" s="11"/>
      <c r="O1018" s="11"/>
      <c r="P1018" s="11"/>
      <c r="Q1018" s="11"/>
      <c r="R1018" s="11"/>
      <c r="S1018" s="11"/>
      <c r="T1018" s="11"/>
      <c r="U1018" s="11"/>
      <c r="V1018" s="11"/>
      <c r="W1018" s="11"/>
      <c r="X1018" s="11"/>
      <c r="Y1018" s="11"/>
      <c r="Z1018" s="11"/>
    </row>
    <row r="1019">
      <c r="J1019" s="11"/>
      <c r="K1019" s="11"/>
      <c r="L1019" s="11"/>
      <c r="M1019" s="11"/>
      <c r="N1019" s="11"/>
      <c r="O1019" s="11"/>
      <c r="P1019" s="11"/>
      <c r="Q1019" s="11"/>
      <c r="R1019" s="11"/>
      <c r="S1019" s="11"/>
      <c r="T1019" s="11"/>
      <c r="U1019" s="11"/>
      <c r="V1019" s="11"/>
      <c r="W1019" s="11"/>
      <c r="X1019" s="11"/>
      <c r="Y1019" s="11"/>
      <c r="Z1019" s="11"/>
    </row>
  </sheetData>
  <mergeCells count="2">
    <mergeCell ref="B14:E14"/>
    <mergeCell ref="B23:E23"/>
  </mergeCells>
  <printOptions gridLines="1" horizontalCentered="1"/>
  <pageMargins bottom="0.75" footer="0.0" header="0.0" left="0.7" right="0.7" top="0.75"/>
  <pageSetup cellComments="atEnd" orientation="landscape" pageOrder="overThenDown"/>
  <rowBreaks count="6" manualBreakCount="6">
    <brk id="32" man="1"/>
    <brk id="86" man="1"/>
    <brk id="185" man="1"/>
    <brk id="122" man="1"/>
    <brk id="59" man="1"/>
    <brk id="158" man="1"/>
  </rowBreaks>
  <colBreaks count="2" manualBreakCount="2">
    <brk man="1"/>
    <brk id="9" man="1"/>
  </colBreak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C1" s="2" t="s">
        <v>136</v>
      </c>
    </row>
    <row r="2">
      <c r="A2" s="2" t="s">
        <v>138</v>
      </c>
    </row>
    <row r="3">
      <c r="C3" s="1" t="s">
        <v>140</v>
      </c>
    </row>
    <row r="4">
      <c r="A4" s="2" t="s">
        <v>142</v>
      </c>
      <c r="C4" s="1" t="s">
        <v>143</v>
      </c>
    </row>
    <row r="5">
      <c r="C5" s="1" t="s">
        <v>146</v>
      </c>
    </row>
    <row r="6">
      <c r="C6" s="1" t="s">
        <v>148</v>
      </c>
    </row>
    <row r="7">
      <c r="A7" s="1" t="s">
        <v>150</v>
      </c>
    </row>
    <row r="8">
      <c r="A8" s="1" t="s">
        <v>152</v>
      </c>
      <c r="C8" s="1" t="s">
        <v>155</v>
      </c>
    </row>
    <row r="9">
      <c r="A9" s="1" t="s">
        <v>156</v>
      </c>
      <c r="C9" s="1" t="s">
        <v>157</v>
      </c>
    </row>
    <row r="10">
      <c r="A10" s="1" t="s">
        <v>158</v>
      </c>
      <c r="C10" s="1" t="s">
        <v>159</v>
      </c>
    </row>
    <row r="11">
      <c r="A11" s="1" t="s">
        <v>160</v>
      </c>
      <c r="C11" s="1" t="s">
        <v>161</v>
      </c>
    </row>
    <row r="12">
      <c r="A12" s="1" t="s">
        <v>162</v>
      </c>
    </row>
    <row r="13">
      <c r="C13" s="1" t="s">
        <v>163</v>
      </c>
      <c r="D13" s="1" t="s">
        <v>164</v>
      </c>
    </row>
    <row r="14">
      <c r="C14" s="1" t="s">
        <v>165</v>
      </c>
    </row>
    <row r="15">
      <c r="C15" s="1" t="s">
        <v>166</v>
      </c>
    </row>
    <row r="16">
      <c r="C16" s="1" t="s">
        <v>167</v>
      </c>
    </row>
    <row r="17">
      <c r="D17" s="1" t="s">
        <v>168</v>
      </c>
    </row>
    <row r="18">
      <c r="D18" s="1" t="s">
        <v>169</v>
      </c>
    </row>
    <row r="19">
      <c r="D19" s="1" t="s">
        <v>170</v>
      </c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B1" s="2" t="s">
        <v>175</v>
      </c>
    </row>
    <row r="2">
      <c r="B2" s="2"/>
    </row>
    <row r="3">
      <c r="B3" s="2" t="s">
        <v>177</v>
      </c>
    </row>
    <row r="4">
      <c r="A4" s="2" t="s">
        <v>179</v>
      </c>
    </row>
    <row r="5">
      <c r="A5" s="2"/>
      <c r="D5" s="61"/>
      <c r="E5" s="61"/>
    </row>
    <row r="6">
      <c r="B6" s="1" t="s">
        <v>182</v>
      </c>
    </row>
    <row r="7">
      <c r="B7" s="1" t="s">
        <v>183</v>
      </c>
    </row>
    <row r="8">
      <c r="B8" s="1" t="s">
        <v>185</v>
      </c>
    </row>
    <row r="9">
      <c r="B9" s="1" t="s">
        <v>186</v>
      </c>
    </row>
    <row r="10">
      <c r="B10" s="1" t="s">
        <v>189</v>
      </c>
    </row>
    <row r="11">
      <c r="B11" s="1" t="s">
        <v>190</v>
      </c>
    </row>
    <row r="12">
      <c r="B12" s="1" t="s">
        <v>191</v>
      </c>
    </row>
    <row r="13">
      <c r="B13" s="1" t="s">
        <v>192</v>
      </c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30" width="7.63"/>
  </cols>
  <sheetData>
    <row r="1">
      <c r="A1" s="2" t="s">
        <v>176</v>
      </c>
      <c r="B1" s="60" t="s">
        <v>178</v>
      </c>
      <c r="C1" s="60" t="s">
        <v>180</v>
      </c>
      <c r="D1" s="62" t="s">
        <v>181</v>
      </c>
      <c r="E1" s="60" t="s">
        <v>184</v>
      </c>
      <c r="F1" s="60" t="s">
        <v>187</v>
      </c>
      <c r="G1" s="60" t="s">
        <v>188</v>
      </c>
      <c r="H1" s="60"/>
      <c r="I1" s="62" t="s">
        <v>176</v>
      </c>
      <c r="J1" s="60" t="s">
        <v>178</v>
      </c>
      <c r="K1" s="60" t="s">
        <v>180</v>
      </c>
      <c r="L1" s="62" t="s">
        <v>181</v>
      </c>
      <c r="M1" s="60" t="s">
        <v>184</v>
      </c>
      <c r="N1" s="60" t="s">
        <v>187</v>
      </c>
      <c r="O1" s="60" t="s">
        <v>188</v>
      </c>
      <c r="P1" s="65" t="s">
        <v>176</v>
      </c>
      <c r="Q1" s="60" t="s">
        <v>178</v>
      </c>
      <c r="R1" s="60" t="s">
        <v>180</v>
      </c>
      <c r="S1" s="62" t="s">
        <v>181</v>
      </c>
      <c r="T1" s="60" t="s">
        <v>184</v>
      </c>
      <c r="U1" s="60" t="s">
        <v>187</v>
      </c>
      <c r="V1" s="60" t="s">
        <v>188</v>
      </c>
      <c r="W1" s="60"/>
      <c r="X1" s="2" t="s">
        <v>176</v>
      </c>
      <c r="Y1" s="60" t="s">
        <v>178</v>
      </c>
      <c r="Z1" s="60" t="s">
        <v>180</v>
      </c>
      <c r="AA1" s="62" t="s">
        <v>181</v>
      </c>
      <c r="AB1" s="60" t="s">
        <v>184</v>
      </c>
      <c r="AC1" s="60" t="s">
        <v>187</v>
      </c>
      <c r="AD1" s="60" t="s">
        <v>188</v>
      </c>
    </row>
    <row r="2">
      <c r="A2" s="66">
        <f t="shared" ref="A2:A32" si="5">C2*3.1</f>
        <v>0.0096875</v>
      </c>
      <c r="B2" s="67">
        <f t="shared" ref="B2:B32" si="6">C2*2</f>
        <v>0.00625</v>
      </c>
      <c r="C2" s="67">
        <v>0.003125</v>
      </c>
      <c r="D2" s="67">
        <f t="shared" ref="D2:D32" si="7">F2*3</f>
        <v>0.00234375</v>
      </c>
      <c r="E2" s="67">
        <f t="shared" ref="E2:E32" si="8">C2/2</f>
        <v>0.0015625</v>
      </c>
      <c r="F2" s="67">
        <f t="shared" ref="F2:G2" si="1">E2/2</f>
        <v>0.00078125</v>
      </c>
      <c r="G2" s="67">
        <f t="shared" si="1"/>
        <v>0.000390625</v>
      </c>
      <c r="H2" s="67"/>
      <c r="I2" s="66">
        <f t="shared" ref="I2:I32" si="10">K2*3.1</f>
        <v>0.01524884259</v>
      </c>
      <c r="J2" s="67">
        <f t="shared" ref="J2:J32" si="11">K2*2</f>
        <v>0.009837962963</v>
      </c>
      <c r="K2" s="67">
        <v>0.00491898148148156</v>
      </c>
      <c r="L2" s="67">
        <f t="shared" ref="L2:L32" si="12">N2*3</f>
        <v>0.003689236111</v>
      </c>
      <c r="M2" s="67">
        <f t="shared" ref="M2:M32" si="13">K2/2</f>
        <v>0.002459490741</v>
      </c>
      <c r="N2" s="67">
        <f t="shared" ref="N2:O2" si="2">M2/2</f>
        <v>0.00122974537</v>
      </c>
      <c r="O2" s="67">
        <f t="shared" si="2"/>
        <v>0.0006148726852</v>
      </c>
      <c r="P2" s="69">
        <f t="shared" ref="P2:P32" si="15">R2*3.1</f>
        <v>0.02081018519</v>
      </c>
      <c r="Q2" s="67">
        <f t="shared" ref="Q2:Q32" si="16">R2*2</f>
        <v>0.01342592593</v>
      </c>
      <c r="R2" s="67">
        <v>0.006712962962962963</v>
      </c>
      <c r="S2" s="67">
        <f t="shared" ref="S2:S32" si="17">U2*3</f>
        <v>0.005034722222</v>
      </c>
      <c r="T2" s="67">
        <f t="shared" ref="T2:T32" si="18">R2/2</f>
        <v>0.003356481481</v>
      </c>
      <c r="U2" s="67">
        <f t="shared" ref="U2:V2" si="3">T2/2</f>
        <v>0.001678240741</v>
      </c>
      <c r="V2" s="67">
        <f t="shared" si="3"/>
        <v>0.0008391203704</v>
      </c>
      <c r="W2" s="67"/>
      <c r="X2" s="66">
        <f t="shared" ref="X2:X10" si="20">Z2*3.1</f>
        <v>0.02637152778</v>
      </c>
      <c r="Y2" s="67">
        <f t="shared" ref="Y2:Y10" si="21">Z2*2</f>
        <v>0.01701388889</v>
      </c>
      <c r="Z2" s="67">
        <v>0.008506944444444444</v>
      </c>
      <c r="AA2" s="67">
        <f t="shared" ref="AA2:AA10" si="22">AC2*3</f>
        <v>0.006380208333</v>
      </c>
      <c r="AB2" s="67">
        <f t="shared" ref="AB2:AB10" si="23">Z2/2</f>
        <v>0.004253472222</v>
      </c>
      <c r="AC2" s="67">
        <f t="shared" ref="AC2:AD2" si="4">AB2/2</f>
        <v>0.002126736111</v>
      </c>
      <c r="AD2" s="67">
        <f t="shared" si="4"/>
        <v>0.001063368056</v>
      </c>
    </row>
    <row r="3">
      <c r="A3" s="66">
        <f t="shared" si="5"/>
        <v>0.009866898148</v>
      </c>
      <c r="B3" s="67">
        <f t="shared" si="6"/>
        <v>0.006365740741</v>
      </c>
      <c r="C3" s="67">
        <v>0.00318287037037037</v>
      </c>
      <c r="D3" s="67">
        <f t="shared" si="7"/>
        <v>0.002387152778</v>
      </c>
      <c r="E3" s="67">
        <f t="shared" si="8"/>
        <v>0.001591435185</v>
      </c>
      <c r="F3" s="67">
        <f t="shared" ref="F3:G3" si="9">E3/2</f>
        <v>0.0007957175926</v>
      </c>
      <c r="G3" s="67">
        <f t="shared" si="9"/>
        <v>0.0003978587963</v>
      </c>
      <c r="H3" s="67"/>
      <c r="I3" s="66">
        <f t="shared" si="10"/>
        <v>0.01542824074</v>
      </c>
      <c r="J3" s="67">
        <f t="shared" si="11"/>
        <v>0.009953703704</v>
      </c>
      <c r="K3" s="67">
        <v>0.00497685185185194</v>
      </c>
      <c r="L3" s="67">
        <f t="shared" si="12"/>
        <v>0.003732638889</v>
      </c>
      <c r="M3" s="67">
        <f t="shared" si="13"/>
        <v>0.002488425926</v>
      </c>
      <c r="N3" s="67">
        <f t="shared" ref="N3:O3" si="14">M3/2</f>
        <v>0.001244212963</v>
      </c>
      <c r="O3" s="67">
        <f t="shared" si="14"/>
        <v>0.0006221064815</v>
      </c>
      <c r="P3" s="69">
        <f t="shared" si="15"/>
        <v>0.02098958333</v>
      </c>
      <c r="Q3" s="67">
        <f t="shared" si="16"/>
        <v>0.01354166667</v>
      </c>
      <c r="R3" s="67">
        <v>0.0067708333333333336</v>
      </c>
      <c r="S3" s="67">
        <f t="shared" si="17"/>
        <v>0.005078125</v>
      </c>
      <c r="T3" s="67">
        <f t="shared" si="18"/>
        <v>0.003385416667</v>
      </c>
      <c r="U3" s="67">
        <f t="shared" ref="U3:V3" si="19">T3/2</f>
        <v>0.001692708333</v>
      </c>
      <c r="V3" s="67">
        <f t="shared" si="19"/>
        <v>0.0008463541667</v>
      </c>
      <c r="W3" s="67"/>
      <c r="X3" s="66">
        <f t="shared" si="20"/>
        <v>0.02655092593</v>
      </c>
      <c r="Y3" s="67">
        <f t="shared" si="21"/>
        <v>0.01712962963</v>
      </c>
      <c r="Z3" s="67">
        <v>0.008564814814814815</v>
      </c>
      <c r="AA3" s="67">
        <f t="shared" si="22"/>
        <v>0.006423611111</v>
      </c>
      <c r="AB3" s="67">
        <f t="shared" si="23"/>
        <v>0.004282407407</v>
      </c>
      <c r="AC3" s="67">
        <f t="shared" ref="AC3:AD3" si="24">AB3/2</f>
        <v>0.002141203704</v>
      </c>
      <c r="AD3" s="67">
        <f t="shared" si="24"/>
        <v>0.001070601852</v>
      </c>
    </row>
    <row r="4">
      <c r="A4" s="66">
        <f t="shared" si="5"/>
        <v>0.0100462963</v>
      </c>
      <c r="B4" s="67">
        <f t="shared" si="6"/>
        <v>0.006481481481</v>
      </c>
      <c r="C4" s="67">
        <v>0.00324074074074074</v>
      </c>
      <c r="D4" s="67">
        <f t="shared" si="7"/>
        <v>0.002430555556</v>
      </c>
      <c r="E4" s="67">
        <f t="shared" si="8"/>
        <v>0.00162037037</v>
      </c>
      <c r="F4" s="67">
        <f t="shared" ref="F4:G4" si="25">E4/2</f>
        <v>0.0008101851852</v>
      </c>
      <c r="G4" s="67">
        <f t="shared" si="25"/>
        <v>0.0004050925926</v>
      </c>
      <c r="H4" s="67"/>
      <c r="I4" s="66">
        <f t="shared" si="10"/>
        <v>0.01560763889</v>
      </c>
      <c r="J4" s="67">
        <f t="shared" si="11"/>
        <v>0.01006944444</v>
      </c>
      <c r="K4" s="67">
        <v>0.00503472222222232</v>
      </c>
      <c r="L4" s="67">
        <f t="shared" si="12"/>
        <v>0.003776041667</v>
      </c>
      <c r="M4" s="67">
        <f t="shared" si="13"/>
        <v>0.002517361111</v>
      </c>
      <c r="N4" s="67">
        <f t="shared" ref="N4:O4" si="26">M4/2</f>
        <v>0.001258680556</v>
      </c>
      <c r="O4" s="67">
        <f t="shared" si="26"/>
        <v>0.0006293402778</v>
      </c>
      <c r="P4" s="69">
        <f t="shared" si="15"/>
        <v>0.02116898148</v>
      </c>
      <c r="Q4" s="67">
        <f t="shared" si="16"/>
        <v>0.01365740741</v>
      </c>
      <c r="R4" s="67">
        <v>0.006828703703703704</v>
      </c>
      <c r="S4" s="67">
        <f t="shared" si="17"/>
        <v>0.005121527778</v>
      </c>
      <c r="T4" s="67">
        <f t="shared" si="18"/>
        <v>0.003414351852</v>
      </c>
      <c r="U4" s="67">
        <f t="shared" ref="U4:V4" si="27">T4/2</f>
        <v>0.001707175926</v>
      </c>
      <c r="V4" s="67">
        <f t="shared" si="27"/>
        <v>0.000853587963</v>
      </c>
      <c r="W4" s="67"/>
      <c r="X4" s="66">
        <f t="shared" si="20"/>
        <v>0.02673032407</v>
      </c>
      <c r="Y4" s="67">
        <f t="shared" si="21"/>
        <v>0.01724537037</v>
      </c>
      <c r="Z4" s="67">
        <v>0.008622685185185185</v>
      </c>
      <c r="AA4" s="67">
        <f t="shared" si="22"/>
        <v>0.006467013889</v>
      </c>
      <c r="AB4" s="67">
        <f t="shared" si="23"/>
        <v>0.004311342593</v>
      </c>
      <c r="AC4" s="67">
        <f t="shared" ref="AC4:AD4" si="28">AB4/2</f>
        <v>0.002155671296</v>
      </c>
      <c r="AD4" s="67">
        <f t="shared" si="28"/>
        <v>0.001077835648</v>
      </c>
    </row>
    <row r="5">
      <c r="A5" s="66">
        <f t="shared" si="5"/>
        <v>0.01022569444</v>
      </c>
      <c r="B5" s="67">
        <f t="shared" si="6"/>
        <v>0.006597222222</v>
      </c>
      <c r="C5" s="67">
        <v>0.00329861111111111</v>
      </c>
      <c r="D5" s="67">
        <f t="shared" si="7"/>
        <v>0.002473958333</v>
      </c>
      <c r="E5" s="67">
        <f t="shared" si="8"/>
        <v>0.001649305556</v>
      </c>
      <c r="F5" s="67">
        <f t="shared" ref="F5:G5" si="29">E5/2</f>
        <v>0.0008246527778</v>
      </c>
      <c r="G5" s="67">
        <f t="shared" si="29"/>
        <v>0.0004123263889</v>
      </c>
      <c r="H5" s="67"/>
      <c r="I5" s="66">
        <f t="shared" si="10"/>
        <v>0.01578703704</v>
      </c>
      <c r="J5" s="67">
        <f t="shared" si="11"/>
        <v>0.01018518519</v>
      </c>
      <c r="K5" s="67">
        <v>0.0050925925925927</v>
      </c>
      <c r="L5" s="67">
        <f t="shared" si="12"/>
        <v>0.003819444444</v>
      </c>
      <c r="M5" s="67">
        <f t="shared" si="13"/>
        <v>0.002546296296</v>
      </c>
      <c r="N5" s="67">
        <f t="shared" ref="N5:O5" si="30">M5/2</f>
        <v>0.001273148148</v>
      </c>
      <c r="O5" s="67">
        <f t="shared" si="30"/>
        <v>0.0006365740741</v>
      </c>
      <c r="P5" s="69">
        <f t="shared" si="15"/>
        <v>0.02134837963</v>
      </c>
      <c r="Q5" s="67">
        <f t="shared" si="16"/>
        <v>0.01377314815</v>
      </c>
      <c r="R5" s="67">
        <v>0.0068865740740740745</v>
      </c>
      <c r="S5" s="67">
        <f t="shared" si="17"/>
        <v>0.005164930556</v>
      </c>
      <c r="T5" s="67">
        <f t="shared" si="18"/>
        <v>0.003443287037</v>
      </c>
      <c r="U5" s="67">
        <f t="shared" ref="U5:V5" si="31">T5/2</f>
        <v>0.001721643519</v>
      </c>
      <c r="V5" s="67">
        <f t="shared" si="31"/>
        <v>0.0008608217593</v>
      </c>
      <c r="W5" s="67"/>
      <c r="X5" s="66">
        <f t="shared" si="20"/>
        <v>0.02690972222</v>
      </c>
      <c r="Y5" s="67">
        <f t="shared" si="21"/>
        <v>0.01736111111</v>
      </c>
      <c r="Z5" s="67">
        <v>0.008680555555555556</v>
      </c>
      <c r="AA5" s="67">
        <f t="shared" si="22"/>
        <v>0.006510416667</v>
      </c>
      <c r="AB5" s="67">
        <f t="shared" si="23"/>
        <v>0.004340277778</v>
      </c>
      <c r="AC5" s="67">
        <f t="shared" ref="AC5:AD5" si="32">AB5/2</f>
        <v>0.002170138889</v>
      </c>
      <c r="AD5" s="67">
        <f t="shared" si="32"/>
        <v>0.001085069444</v>
      </c>
    </row>
    <row r="6">
      <c r="A6" s="66">
        <f t="shared" si="5"/>
        <v>0.01040509259</v>
      </c>
      <c r="B6" s="67">
        <f t="shared" si="6"/>
        <v>0.006712962963</v>
      </c>
      <c r="C6" s="67">
        <v>0.00335648148148148</v>
      </c>
      <c r="D6" s="67">
        <f t="shared" si="7"/>
        <v>0.002517361111</v>
      </c>
      <c r="E6" s="67">
        <f t="shared" si="8"/>
        <v>0.001678240741</v>
      </c>
      <c r="F6" s="67">
        <f t="shared" ref="F6:G6" si="33">E6/2</f>
        <v>0.0008391203704</v>
      </c>
      <c r="G6" s="67">
        <f t="shared" si="33"/>
        <v>0.0004195601852</v>
      </c>
      <c r="H6" s="67"/>
      <c r="I6" s="66">
        <f t="shared" si="10"/>
        <v>0.01596643519</v>
      </c>
      <c r="J6" s="67">
        <f t="shared" si="11"/>
        <v>0.01030092593</v>
      </c>
      <c r="K6" s="67">
        <v>0.00515046296296308</v>
      </c>
      <c r="L6" s="67">
        <f t="shared" si="12"/>
        <v>0.003862847222</v>
      </c>
      <c r="M6" s="67">
        <f t="shared" si="13"/>
        <v>0.002575231481</v>
      </c>
      <c r="N6" s="67">
        <f t="shared" ref="N6:O6" si="34">M6/2</f>
        <v>0.001287615741</v>
      </c>
      <c r="O6" s="67">
        <f t="shared" si="34"/>
        <v>0.0006438078704</v>
      </c>
      <c r="P6" s="69">
        <f t="shared" si="15"/>
        <v>0.02152777778</v>
      </c>
      <c r="Q6" s="67">
        <f t="shared" si="16"/>
        <v>0.01388888889</v>
      </c>
      <c r="R6" s="67">
        <v>0.006944444444444444</v>
      </c>
      <c r="S6" s="67">
        <f t="shared" si="17"/>
        <v>0.005208333333</v>
      </c>
      <c r="T6" s="67">
        <f t="shared" si="18"/>
        <v>0.003472222222</v>
      </c>
      <c r="U6" s="67">
        <f t="shared" ref="U6:V6" si="35">T6/2</f>
        <v>0.001736111111</v>
      </c>
      <c r="V6" s="67">
        <f t="shared" si="35"/>
        <v>0.0008680555556</v>
      </c>
      <c r="W6" s="67"/>
      <c r="X6" s="66">
        <f t="shared" si="20"/>
        <v>0.02708912037</v>
      </c>
      <c r="Y6" s="67">
        <f t="shared" si="21"/>
        <v>0.01747685185</v>
      </c>
      <c r="Z6" s="67">
        <v>0.008738425925925926</v>
      </c>
      <c r="AA6" s="67">
        <f t="shared" si="22"/>
        <v>0.006553819444</v>
      </c>
      <c r="AB6" s="67">
        <f t="shared" si="23"/>
        <v>0.004369212963</v>
      </c>
      <c r="AC6" s="67">
        <f t="shared" ref="AC6:AD6" si="36">AB6/2</f>
        <v>0.002184606481</v>
      </c>
      <c r="AD6" s="67">
        <f t="shared" si="36"/>
        <v>0.001092303241</v>
      </c>
    </row>
    <row r="7">
      <c r="A7" s="66">
        <f t="shared" si="5"/>
        <v>0.01058449074</v>
      </c>
      <c r="B7" s="93">
        <f t="shared" si="6"/>
        <v>0.006828703704</v>
      </c>
      <c r="C7" s="93">
        <v>0.00341435185185185</v>
      </c>
      <c r="D7" s="93">
        <f t="shared" si="7"/>
        <v>0.002560763889</v>
      </c>
      <c r="E7" s="93">
        <f t="shared" si="8"/>
        <v>0.001707175926</v>
      </c>
      <c r="F7" s="67">
        <f t="shared" ref="F7:G7" si="37">E7/2</f>
        <v>0.000853587963</v>
      </c>
      <c r="G7" s="67">
        <f t="shared" si="37"/>
        <v>0.0004267939815</v>
      </c>
      <c r="H7" s="67"/>
      <c r="I7" s="66">
        <f t="shared" si="10"/>
        <v>0.01614583333</v>
      </c>
      <c r="J7" s="67">
        <f t="shared" si="11"/>
        <v>0.01041666667</v>
      </c>
      <c r="K7" s="67">
        <v>0.00520833333333346</v>
      </c>
      <c r="L7" s="67">
        <f t="shared" si="12"/>
        <v>0.00390625</v>
      </c>
      <c r="M7" s="67">
        <f t="shared" si="13"/>
        <v>0.002604166667</v>
      </c>
      <c r="N7" s="67">
        <f t="shared" ref="N7:O7" si="38">M7/2</f>
        <v>0.001302083333</v>
      </c>
      <c r="O7" s="67">
        <f t="shared" si="38"/>
        <v>0.0006510416667</v>
      </c>
      <c r="P7" s="69">
        <f t="shared" si="15"/>
        <v>0.02170717593</v>
      </c>
      <c r="Q7" s="67">
        <f t="shared" si="16"/>
        <v>0.01400462963</v>
      </c>
      <c r="R7" s="67">
        <v>0.0070023148148148145</v>
      </c>
      <c r="S7" s="67">
        <f t="shared" si="17"/>
        <v>0.005251736111</v>
      </c>
      <c r="T7" s="67">
        <f t="shared" si="18"/>
        <v>0.003501157407</v>
      </c>
      <c r="U7" s="67">
        <f t="shared" ref="U7:V7" si="39">T7/2</f>
        <v>0.001750578704</v>
      </c>
      <c r="V7" s="67">
        <f t="shared" si="39"/>
        <v>0.0008752893519</v>
      </c>
      <c r="W7" s="67"/>
      <c r="X7" s="66">
        <f t="shared" si="20"/>
        <v>0.02726851852</v>
      </c>
      <c r="Y7" s="67">
        <f t="shared" si="21"/>
        <v>0.01759259259</v>
      </c>
      <c r="Z7" s="67">
        <v>0.008796296296296297</v>
      </c>
      <c r="AA7" s="67">
        <f t="shared" si="22"/>
        <v>0.006597222222</v>
      </c>
      <c r="AB7" s="67">
        <f t="shared" si="23"/>
        <v>0.004398148148</v>
      </c>
      <c r="AC7" s="67">
        <f t="shared" ref="AC7:AD7" si="40">AB7/2</f>
        <v>0.002199074074</v>
      </c>
      <c r="AD7" s="67">
        <f t="shared" si="40"/>
        <v>0.001099537037</v>
      </c>
    </row>
    <row r="8">
      <c r="A8" s="66">
        <f t="shared" si="5"/>
        <v>0.01076388889</v>
      </c>
      <c r="B8" s="93">
        <f t="shared" si="6"/>
        <v>0.006944444444</v>
      </c>
      <c r="C8" s="93">
        <v>0.00347222222222222</v>
      </c>
      <c r="D8" s="93">
        <f t="shared" si="7"/>
        <v>0.002604166667</v>
      </c>
      <c r="E8" s="93">
        <f t="shared" si="8"/>
        <v>0.001736111111</v>
      </c>
      <c r="F8" s="67">
        <f t="shared" ref="F8:G8" si="41">E8/2</f>
        <v>0.0008680555556</v>
      </c>
      <c r="G8" s="67">
        <f t="shared" si="41"/>
        <v>0.0004340277778</v>
      </c>
      <c r="H8" s="67"/>
      <c r="I8" s="66">
        <f t="shared" si="10"/>
        <v>0.01632523148</v>
      </c>
      <c r="J8" s="67">
        <f t="shared" si="11"/>
        <v>0.01053240741</v>
      </c>
      <c r="K8" s="67">
        <v>0.00526620370370384</v>
      </c>
      <c r="L8" s="67">
        <f t="shared" si="12"/>
        <v>0.003949652778</v>
      </c>
      <c r="M8" s="67">
        <f t="shared" si="13"/>
        <v>0.002633101852</v>
      </c>
      <c r="N8" s="67">
        <f t="shared" ref="N8:O8" si="42">M8/2</f>
        <v>0.001316550926</v>
      </c>
      <c r="O8" s="67">
        <f t="shared" si="42"/>
        <v>0.000658275463</v>
      </c>
      <c r="P8" s="69">
        <f t="shared" si="15"/>
        <v>0.02188657407</v>
      </c>
      <c r="Q8" s="67">
        <f t="shared" si="16"/>
        <v>0.01412037037</v>
      </c>
      <c r="R8" s="67">
        <v>0.007060185185185185</v>
      </c>
      <c r="S8" s="67">
        <f t="shared" si="17"/>
        <v>0.005295138889</v>
      </c>
      <c r="T8" s="67">
        <f t="shared" si="18"/>
        <v>0.003530092593</v>
      </c>
      <c r="U8" s="67">
        <f t="shared" ref="U8:V8" si="43">T8/2</f>
        <v>0.001765046296</v>
      </c>
      <c r="V8" s="67">
        <f t="shared" si="43"/>
        <v>0.0008825231481</v>
      </c>
      <c r="W8" s="67"/>
      <c r="X8" s="66">
        <f t="shared" si="20"/>
        <v>0.02744791667</v>
      </c>
      <c r="Y8" s="67">
        <f t="shared" si="21"/>
        <v>0.01770833333</v>
      </c>
      <c r="Z8" s="67">
        <v>0.008854166666666666</v>
      </c>
      <c r="AA8" s="67">
        <f t="shared" si="22"/>
        <v>0.006640625</v>
      </c>
      <c r="AB8" s="67">
        <f t="shared" si="23"/>
        <v>0.004427083333</v>
      </c>
      <c r="AC8" s="67">
        <f t="shared" ref="AC8:AD8" si="44">AB8/2</f>
        <v>0.002213541667</v>
      </c>
      <c r="AD8" s="67">
        <f t="shared" si="44"/>
        <v>0.001106770833</v>
      </c>
    </row>
    <row r="9">
      <c r="A9" s="67">
        <f t="shared" si="5"/>
        <v>0.01094328704</v>
      </c>
      <c r="B9" s="93">
        <f t="shared" si="6"/>
        <v>0.007060185185</v>
      </c>
      <c r="C9" s="93">
        <v>0.00353009259259259</v>
      </c>
      <c r="D9" s="93">
        <f t="shared" si="7"/>
        <v>0.002647569444</v>
      </c>
      <c r="E9" s="93">
        <f t="shared" si="8"/>
        <v>0.001765046296</v>
      </c>
      <c r="F9" s="67">
        <f t="shared" ref="F9:G9" si="45">E9/2</f>
        <v>0.0008825231481</v>
      </c>
      <c r="G9" s="67">
        <f t="shared" si="45"/>
        <v>0.0004412615741</v>
      </c>
      <c r="H9" s="67"/>
      <c r="I9" s="66">
        <f t="shared" si="10"/>
        <v>0.01650462963</v>
      </c>
      <c r="J9" s="67">
        <f t="shared" si="11"/>
        <v>0.01064814815</v>
      </c>
      <c r="K9" s="67">
        <v>0.00532407407407422</v>
      </c>
      <c r="L9" s="67">
        <f t="shared" si="12"/>
        <v>0.003993055556</v>
      </c>
      <c r="M9" s="67">
        <f t="shared" si="13"/>
        <v>0.002662037037</v>
      </c>
      <c r="N9" s="67">
        <f t="shared" ref="N9:O9" si="46">M9/2</f>
        <v>0.001331018519</v>
      </c>
      <c r="O9" s="67">
        <f t="shared" si="46"/>
        <v>0.0006655092593</v>
      </c>
      <c r="P9" s="69">
        <f t="shared" si="15"/>
        <v>0.02206597222</v>
      </c>
      <c r="Q9" s="67">
        <f t="shared" si="16"/>
        <v>0.01423611111</v>
      </c>
      <c r="R9" s="67">
        <v>0.007118055555555555</v>
      </c>
      <c r="S9" s="67">
        <f t="shared" si="17"/>
        <v>0.005338541667</v>
      </c>
      <c r="T9" s="67">
        <f t="shared" si="18"/>
        <v>0.003559027778</v>
      </c>
      <c r="U9" s="67">
        <f t="shared" ref="U9:V9" si="47">T9/2</f>
        <v>0.001779513889</v>
      </c>
      <c r="V9" s="67">
        <f t="shared" si="47"/>
        <v>0.0008897569444</v>
      </c>
      <c r="W9" s="67"/>
      <c r="X9" s="66">
        <f t="shared" si="20"/>
        <v>0.02762731481</v>
      </c>
      <c r="Y9" s="67">
        <f t="shared" si="21"/>
        <v>0.01782407407</v>
      </c>
      <c r="Z9" s="67">
        <v>0.008912037037037038</v>
      </c>
      <c r="AA9" s="67">
        <f t="shared" si="22"/>
        <v>0.006684027778</v>
      </c>
      <c r="AB9" s="67">
        <f t="shared" si="23"/>
        <v>0.004456018519</v>
      </c>
      <c r="AC9" s="67">
        <f t="shared" ref="AC9:AD9" si="48">AB9/2</f>
        <v>0.002228009259</v>
      </c>
      <c r="AD9" s="67">
        <f t="shared" si="48"/>
        <v>0.00111400463</v>
      </c>
    </row>
    <row r="10">
      <c r="A10" s="67">
        <f t="shared" si="5"/>
        <v>0.01112268519</v>
      </c>
      <c r="B10" s="93">
        <f t="shared" si="6"/>
        <v>0.007175925926</v>
      </c>
      <c r="C10" s="93">
        <v>0.00358796296296296</v>
      </c>
      <c r="D10" s="93">
        <f t="shared" si="7"/>
        <v>0.002690972222</v>
      </c>
      <c r="E10" s="93">
        <f t="shared" si="8"/>
        <v>0.001793981481</v>
      </c>
      <c r="F10" s="67">
        <f t="shared" ref="F10:G10" si="49">E10/2</f>
        <v>0.0008969907407</v>
      </c>
      <c r="G10" s="67">
        <f t="shared" si="49"/>
        <v>0.0004484953704</v>
      </c>
      <c r="H10" s="67"/>
      <c r="I10" s="66">
        <f t="shared" si="10"/>
        <v>0.01668402778</v>
      </c>
      <c r="J10" s="67">
        <f t="shared" si="11"/>
        <v>0.01076388889</v>
      </c>
      <c r="K10" s="67">
        <v>0.0053819444444446</v>
      </c>
      <c r="L10" s="67">
        <f t="shared" si="12"/>
        <v>0.004036458333</v>
      </c>
      <c r="M10" s="67">
        <f t="shared" si="13"/>
        <v>0.002690972222</v>
      </c>
      <c r="N10" s="67">
        <f t="shared" ref="N10:O10" si="50">M10/2</f>
        <v>0.001345486111</v>
      </c>
      <c r="O10" s="67">
        <f t="shared" si="50"/>
        <v>0.0006727430556</v>
      </c>
      <c r="P10" s="69">
        <f t="shared" si="15"/>
        <v>0.02224537037</v>
      </c>
      <c r="Q10" s="67">
        <f t="shared" si="16"/>
        <v>0.01435185185</v>
      </c>
      <c r="R10" s="67">
        <v>0.007175925925925926</v>
      </c>
      <c r="S10" s="67">
        <f t="shared" si="17"/>
        <v>0.005381944444</v>
      </c>
      <c r="T10" s="67">
        <f t="shared" si="18"/>
        <v>0.003587962963</v>
      </c>
      <c r="U10" s="67">
        <f t="shared" ref="U10:V10" si="51">T10/2</f>
        <v>0.001793981481</v>
      </c>
      <c r="V10" s="67">
        <f t="shared" si="51"/>
        <v>0.0008969907407</v>
      </c>
      <c r="W10" s="67"/>
      <c r="X10" s="66">
        <f t="shared" si="20"/>
        <v>0.02780671296</v>
      </c>
      <c r="Y10" s="67">
        <f t="shared" si="21"/>
        <v>0.01793981481</v>
      </c>
      <c r="Z10" s="67">
        <v>0.008969907407407407</v>
      </c>
      <c r="AA10" s="67">
        <f t="shared" si="22"/>
        <v>0.006727430556</v>
      </c>
      <c r="AB10" s="67">
        <f t="shared" si="23"/>
        <v>0.004484953704</v>
      </c>
      <c r="AC10" s="67">
        <f t="shared" ref="AC10:AD10" si="52">AB10/2</f>
        <v>0.002242476852</v>
      </c>
      <c r="AD10" s="67">
        <f t="shared" si="52"/>
        <v>0.001121238426</v>
      </c>
    </row>
    <row r="11">
      <c r="A11" s="67">
        <f t="shared" si="5"/>
        <v>0.01130208333</v>
      </c>
      <c r="B11" s="93">
        <f t="shared" si="6"/>
        <v>0.007291666667</v>
      </c>
      <c r="C11" s="93">
        <v>0.00364583333333333</v>
      </c>
      <c r="D11" s="93">
        <f t="shared" si="7"/>
        <v>0.002734375</v>
      </c>
      <c r="E11" s="93">
        <f t="shared" si="8"/>
        <v>0.001822916667</v>
      </c>
      <c r="F11" s="67">
        <f t="shared" ref="F11:G11" si="53">E11/2</f>
        <v>0.0009114583333</v>
      </c>
      <c r="G11" s="67">
        <f t="shared" si="53"/>
        <v>0.0004557291667</v>
      </c>
      <c r="H11" s="67"/>
      <c r="I11" s="66">
        <f t="shared" si="10"/>
        <v>0.01686342593</v>
      </c>
      <c r="J11" s="67">
        <f t="shared" si="11"/>
        <v>0.01087962963</v>
      </c>
      <c r="K11" s="67">
        <v>0.00543981481481498</v>
      </c>
      <c r="L11" s="67">
        <f t="shared" si="12"/>
        <v>0.004079861111</v>
      </c>
      <c r="M11" s="67">
        <f t="shared" si="13"/>
        <v>0.002719907407</v>
      </c>
      <c r="N11" s="67">
        <f t="shared" ref="N11:O11" si="54">M11/2</f>
        <v>0.001359953704</v>
      </c>
      <c r="O11" s="67">
        <f t="shared" si="54"/>
        <v>0.0006799768519</v>
      </c>
      <c r="P11" s="69">
        <f t="shared" si="15"/>
        <v>0.02242476852</v>
      </c>
      <c r="Q11" s="67">
        <f t="shared" si="16"/>
        <v>0.01446759259</v>
      </c>
      <c r="R11" s="67">
        <v>0.007233796296296296</v>
      </c>
      <c r="S11" s="67">
        <f t="shared" si="17"/>
        <v>0.005425347222</v>
      </c>
      <c r="T11" s="67">
        <f t="shared" si="18"/>
        <v>0.003616898148</v>
      </c>
      <c r="U11" s="67">
        <f t="shared" ref="U11:V11" si="55">T11/2</f>
        <v>0.001808449074</v>
      </c>
      <c r="V11" s="67">
        <f t="shared" si="55"/>
        <v>0.000904224537</v>
      </c>
      <c r="W11" s="67"/>
      <c r="X11" s="67"/>
      <c r="Y11" s="67"/>
      <c r="Z11" s="67"/>
      <c r="AA11" s="67"/>
      <c r="AB11" s="67"/>
      <c r="AC11" s="67"/>
      <c r="AD11" s="67"/>
    </row>
    <row r="12">
      <c r="A12" s="67">
        <f t="shared" si="5"/>
        <v>0.01148148148</v>
      </c>
      <c r="B12" s="93">
        <f t="shared" si="6"/>
        <v>0.007407407407</v>
      </c>
      <c r="C12" s="93">
        <v>0.0037037037037037</v>
      </c>
      <c r="D12" s="93">
        <f t="shared" si="7"/>
        <v>0.002777777778</v>
      </c>
      <c r="E12" s="93">
        <f t="shared" si="8"/>
        <v>0.001851851852</v>
      </c>
      <c r="F12" s="67">
        <f t="shared" ref="F12:G12" si="56">E12/2</f>
        <v>0.0009259259259</v>
      </c>
      <c r="G12" s="67">
        <f t="shared" si="56"/>
        <v>0.000462962963</v>
      </c>
      <c r="H12" s="67"/>
      <c r="I12" s="66">
        <f t="shared" si="10"/>
        <v>0.01704282407</v>
      </c>
      <c r="J12" s="67">
        <f t="shared" si="11"/>
        <v>0.01099537037</v>
      </c>
      <c r="K12" s="67">
        <v>0.00549768518518536</v>
      </c>
      <c r="L12" s="67">
        <f t="shared" si="12"/>
        <v>0.004123263889</v>
      </c>
      <c r="M12" s="67">
        <f t="shared" si="13"/>
        <v>0.002748842593</v>
      </c>
      <c r="N12" s="67">
        <f t="shared" ref="N12:O12" si="57">M12/2</f>
        <v>0.001374421296</v>
      </c>
      <c r="O12" s="67">
        <f t="shared" si="57"/>
        <v>0.0006872106481</v>
      </c>
      <c r="P12" s="69">
        <f t="shared" si="15"/>
        <v>0.02260416667</v>
      </c>
      <c r="Q12" s="67">
        <f t="shared" si="16"/>
        <v>0.01458333333</v>
      </c>
      <c r="R12" s="67">
        <v>0.007291666666666667</v>
      </c>
      <c r="S12" s="67">
        <f t="shared" si="17"/>
        <v>0.00546875</v>
      </c>
      <c r="T12" s="67">
        <f t="shared" si="18"/>
        <v>0.003645833333</v>
      </c>
      <c r="U12" s="67">
        <f t="shared" ref="U12:V12" si="58">T12/2</f>
        <v>0.001822916667</v>
      </c>
      <c r="V12" s="67">
        <f t="shared" si="58"/>
        <v>0.0009114583333</v>
      </c>
      <c r="W12" s="67"/>
      <c r="X12" s="67"/>
      <c r="Y12" s="67"/>
      <c r="Z12" s="67"/>
      <c r="AA12" s="67"/>
      <c r="AB12" s="67"/>
      <c r="AC12" s="67"/>
      <c r="AD12" s="67"/>
    </row>
    <row r="13">
      <c r="A13" s="67">
        <f t="shared" si="5"/>
        <v>0.01166087963</v>
      </c>
      <c r="B13" s="93">
        <f t="shared" si="6"/>
        <v>0.007523148148</v>
      </c>
      <c r="C13" s="93">
        <v>0.00376157407407407</v>
      </c>
      <c r="D13" s="93">
        <f t="shared" si="7"/>
        <v>0.002821180556</v>
      </c>
      <c r="E13" s="93">
        <f t="shared" si="8"/>
        <v>0.001880787037</v>
      </c>
      <c r="F13" s="67">
        <f t="shared" ref="F13:G13" si="59">E13/2</f>
        <v>0.0009403935185</v>
      </c>
      <c r="G13" s="67">
        <f t="shared" si="59"/>
        <v>0.0004701967593</v>
      </c>
      <c r="H13" s="67"/>
      <c r="I13" s="66">
        <f t="shared" si="10"/>
        <v>0.01722222222</v>
      </c>
      <c r="J13" s="67">
        <f t="shared" si="11"/>
        <v>0.01111111111</v>
      </c>
      <c r="K13" s="67">
        <v>0.00555555555555574</v>
      </c>
      <c r="L13" s="67">
        <f t="shared" si="12"/>
        <v>0.004166666667</v>
      </c>
      <c r="M13" s="67">
        <f t="shared" si="13"/>
        <v>0.002777777778</v>
      </c>
      <c r="N13" s="67">
        <f t="shared" ref="N13:O13" si="60">M13/2</f>
        <v>0.001388888889</v>
      </c>
      <c r="O13" s="67">
        <f t="shared" si="60"/>
        <v>0.0006944444444</v>
      </c>
      <c r="P13" s="69">
        <f t="shared" si="15"/>
        <v>0.02278356481</v>
      </c>
      <c r="Q13" s="67">
        <f t="shared" si="16"/>
        <v>0.01469907407</v>
      </c>
      <c r="R13" s="67">
        <v>0.007349537037037037</v>
      </c>
      <c r="S13" s="67">
        <f t="shared" si="17"/>
        <v>0.005512152778</v>
      </c>
      <c r="T13" s="67">
        <f t="shared" si="18"/>
        <v>0.003674768519</v>
      </c>
      <c r="U13" s="67">
        <f t="shared" ref="U13:V13" si="61">T13/2</f>
        <v>0.001837384259</v>
      </c>
      <c r="V13" s="67">
        <f t="shared" si="61"/>
        <v>0.0009186921296</v>
      </c>
      <c r="W13" s="67"/>
      <c r="X13" s="67"/>
      <c r="Y13" s="67"/>
      <c r="Z13" s="67"/>
      <c r="AA13" s="67"/>
      <c r="AB13" s="67"/>
      <c r="AC13" s="67"/>
      <c r="AD13" s="67"/>
    </row>
    <row r="14">
      <c r="A14" s="67">
        <f t="shared" si="5"/>
        <v>0.01184027778</v>
      </c>
      <c r="B14" s="93">
        <f t="shared" si="6"/>
        <v>0.007638888889</v>
      </c>
      <c r="C14" s="93">
        <v>0.00381944444444444</v>
      </c>
      <c r="D14" s="93">
        <f t="shared" si="7"/>
        <v>0.002864583333</v>
      </c>
      <c r="E14" s="93">
        <f t="shared" si="8"/>
        <v>0.001909722222</v>
      </c>
      <c r="F14" s="67">
        <f t="shared" ref="F14:G14" si="62">E14/2</f>
        <v>0.0009548611111</v>
      </c>
      <c r="G14" s="67">
        <f t="shared" si="62"/>
        <v>0.0004774305556</v>
      </c>
      <c r="H14" s="67"/>
      <c r="I14" s="66">
        <f t="shared" si="10"/>
        <v>0.01740162037</v>
      </c>
      <c r="J14" s="67">
        <f t="shared" si="11"/>
        <v>0.01122685185</v>
      </c>
      <c r="K14" s="67">
        <v>0.00561342592592612</v>
      </c>
      <c r="L14" s="67">
        <f t="shared" si="12"/>
        <v>0.004210069444</v>
      </c>
      <c r="M14" s="67">
        <f t="shared" si="13"/>
        <v>0.002806712963</v>
      </c>
      <c r="N14" s="67">
        <f t="shared" ref="N14:O14" si="63">M14/2</f>
        <v>0.001403356481</v>
      </c>
      <c r="O14" s="67">
        <f t="shared" si="63"/>
        <v>0.0007016782407</v>
      </c>
      <c r="P14" s="69">
        <f t="shared" si="15"/>
        <v>0.02296296296</v>
      </c>
      <c r="Q14" s="67">
        <f t="shared" si="16"/>
        <v>0.01481481481</v>
      </c>
      <c r="R14" s="67">
        <v>0.007407407407407408</v>
      </c>
      <c r="S14" s="67">
        <f t="shared" si="17"/>
        <v>0.005555555556</v>
      </c>
      <c r="T14" s="67">
        <f t="shared" si="18"/>
        <v>0.003703703704</v>
      </c>
      <c r="U14" s="67">
        <f t="shared" ref="U14:V14" si="64">T14/2</f>
        <v>0.001851851852</v>
      </c>
      <c r="V14" s="67">
        <f t="shared" si="64"/>
        <v>0.0009259259259</v>
      </c>
      <c r="W14" s="67"/>
      <c r="X14" s="67"/>
      <c r="Y14" s="67"/>
      <c r="Z14" s="67"/>
      <c r="AA14" s="67"/>
      <c r="AB14" s="67"/>
      <c r="AC14" s="67"/>
      <c r="AD14" s="67"/>
    </row>
    <row r="15">
      <c r="A15" s="67">
        <f t="shared" si="5"/>
        <v>0.01201967593</v>
      </c>
      <c r="B15" s="93">
        <f t="shared" si="6"/>
        <v>0.00775462963</v>
      </c>
      <c r="C15" s="93">
        <v>0.0038773148148148143</v>
      </c>
      <c r="D15" s="93">
        <f t="shared" si="7"/>
        <v>0.002907986111</v>
      </c>
      <c r="E15" s="93">
        <f t="shared" si="8"/>
        <v>0.001938657407</v>
      </c>
      <c r="F15" s="67">
        <f t="shared" ref="F15:G15" si="65">E15/2</f>
        <v>0.0009693287037</v>
      </c>
      <c r="G15" s="67">
        <f t="shared" si="65"/>
        <v>0.0004846643519</v>
      </c>
      <c r="H15" s="67"/>
      <c r="I15" s="66">
        <f t="shared" si="10"/>
        <v>0.01758101852</v>
      </c>
      <c r="J15" s="67">
        <f t="shared" si="11"/>
        <v>0.01134259259</v>
      </c>
      <c r="K15" s="67">
        <v>0.0056712962962965</v>
      </c>
      <c r="L15" s="67">
        <f t="shared" si="12"/>
        <v>0.004253472222</v>
      </c>
      <c r="M15" s="67">
        <f t="shared" si="13"/>
        <v>0.002835648148</v>
      </c>
      <c r="N15" s="67">
        <f t="shared" ref="N15:O15" si="66">M15/2</f>
        <v>0.001417824074</v>
      </c>
      <c r="O15" s="67">
        <f t="shared" si="66"/>
        <v>0.000708912037</v>
      </c>
      <c r="P15" s="69">
        <f t="shared" si="15"/>
        <v>0.02314236111</v>
      </c>
      <c r="Q15" s="67">
        <f t="shared" si="16"/>
        <v>0.01493055556</v>
      </c>
      <c r="R15" s="67">
        <v>0.007465277777777778</v>
      </c>
      <c r="S15" s="67">
        <f t="shared" si="17"/>
        <v>0.005598958333</v>
      </c>
      <c r="T15" s="67">
        <f t="shared" si="18"/>
        <v>0.003732638889</v>
      </c>
      <c r="U15" s="67">
        <f t="shared" ref="U15:V15" si="67">T15/2</f>
        <v>0.001866319444</v>
      </c>
      <c r="V15" s="67">
        <f t="shared" si="67"/>
        <v>0.0009331597222</v>
      </c>
      <c r="W15" s="67"/>
      <c r="X15" s="67"/>
      <c r="Y15" s="67"/>
      <c r="Z15" s="67"/>
      <c r="AA15" s="67"/>
      <c r="AB15" s="67"/>
      <c r="AC15" s="67"/>
      <c r="AD15" s="67"/>
    </row>
    <row r="16">
      <c r="A16" s="67">
        <f t="shared" si="5"/>
        <v>0.01219907407</v>
      </c>
      <c r="B16" s="93">
        <f t="shared" si="6"/>
        <v>0.00787037037</v>
      </c>
      <c r="C16" s="93">
        <v>0.00393518518518519</v>
      </c>
      <c r="D16" s="93">
        <f t="shared" si="7"/>
        <v>0.002951388889</v>
      </c>
      <c r="E16" s="93">
        <f t="shared" si="8"/>
        <v>0.001967592593</v>
      </c>
      <c r="F16" s="67">
        <f t="shared" ref="F16:G16" si="68">E16/2</f>
        <v>0.0009837962963</v>
      </c>
      <c r="G16" s="67">
        <f t="shared" si="68"/>
        <v>0.0004918981481</v>
      </c>
      <c r="H16" s="67"/>
      <c r="I16" s="66">
        <f t="shared" si="10"/>
        <v>0.01776041667</v>
      </c>
      <c r="J16" s="67">
        <f t="shared" si="11"/>
        <v>0.01145833333</v>
      </c>
      <c r="K16" s="67">
        <v>0.00572916666666688</v>
      </c>
      <c r="L16" s="67">
        <f t="shared" si="12"/>
        <v>0.004296875</v>
      </c>
      <c r="M16" s="67">
        <f t="shared" si="13"/>
        <v>0.002864583333</v>
      </c>
      <c r="N16" s="67">
        <f t="shared" ref="N16:O16" si="69">M16/2</f>
        <v>0.001432291667</v>
      </c>
      <c r="O16" s="67">
        <f t="shared" si="69"/>
        <v>0.0007161458333</v>
      </c>
      <c r="P16" s="69">
        <f t="shared" si="15"/>
        <v>0.02332175926</v>
      </c>
      <c r="Q16" s="67">
        <f t="shared" si="16"/>
        <v>0.0150462963</v>
      </c>
      <c r="R16" s="67">
        <v>0.007523148148148148</v>
      </c>
      <c r="S16" s="67">
        <f t="shared" si="17"/>
        <v>0.005642361111</v>
      </c>
      <c r="T16" s="67">
        <f t="shared" si="18"/>
        <v>0.003761574074</v>
      </c>
      <c r="U16" s="67">
        <f t="shared" ref="U16:V16" si="70">T16/2</f>
        <v>0.001880787037</v>
      </c>
      <c r="V16" s="67">
        <f t="shared" si="70"/>
        <v>0.0009403935185</v>
      </c>
      <c r="W16" s="67"/>
      <c r="X16" s="67"/>
      <c r="Y16" s="67"/>
      <c r="Z16" s="67"/>
      <c r="AA16" s="67"/>
      <c r="AB16" s="67"/>
      <c r="AC16" s="67"/>
      <c r="AD16" s="67"/>
    </row>
    <row r="17">
      <c r="A17" s="67">
        <f t="shared" si="5"/>
        <v>0.01237847222</v>
      </c>
      <c r="B17" s="93">
        <f t="shared" si="6"/>
        <v>0.007986111111</v>
      </c>
      <c r="C17" s="93">
        <v>0.00399305555555556</v>
      </c>
      <c r="D17" s="93">
        <f t="shared" si="7"/>
        <v>0.002994791667</v>
      </c>
      <c r="E17" s="93">
        <f t="shared" si="8"/>
        <v>0.001996527778</v>
      </c>
      <c r="F17" s="67">
        <f t="shared" ref="F17:G17" si="71">E17/2</f>
        <v>0.0009982638889</v>
      </c>
      <c r="G17" s="67">
        <f t="shared" si="71"/>
        <v>0.0004991319444</v>
      </c>
      <c r="H17" s="67"/>
      <c r="I17" s="66">
        <f t="shared" si="10"/>
        <v>0.01793981481</v>
      </c>
      <c r="J17" s="67">
        <f t="shared" si="11"/>
        <v>0.01157407407</v>
      </c>
      <c r="K17" s="67">
        <v>0.00578703703703726</v>
      </c>
      <c r="L17" s="67">
        <f t="shared" si="12"/>
        <v>0.004340277778</v>
      </c>
      <c r="M17" s="67">
        <f t="shared" si="13"/>
        <v>0.002893518519</v>
      </c>
      <c r="N17" s="67">
        <f t="shared" ref="N17:O17" si="72">M17/2</f>
        <v>0.001446759259</v>
      </c>
      <c r="O17" s="67">
        <f t="shared" si="72"/>
        <v>0.0007233796296</v>
      </c>
      <c r="P17" s="69">
        <f t="shared" si="15"/>
        <v>0.02350115741</v>
      </c>
      <c r="Q17" s="67">
        <f t="shared" si="16"/>
        <v>0.01516203704</v>
      </c>
      <c r="R17" s="67">
        <v>0.007581018518518518</v>
      </c>
      <c r="S17" s="67">
        <f t="shared" si="17"/>
        <v>0.005685763889</v>
      </c>
      <c r="T17" s="67">
        <f t="shared" si="18"/>
        <v>0.003790509259</v>
      </c>
      <c r="U17" s="67">
        <f t="shared" ref="U17:V17" si="73">T17/2</f>
        <v>0.00189525463</v>
      </c>
      <c r="V17" s="67">
        <f t="shared" si="73"/>
        <v>0.0009476273148</v>
      </c>
      <c r="W17" s="67"/>
      <c r="X17" s="67"/>
      <c r="Y17" s="67"/>
      <c r="Z17" s="67"/>
      <c r="AA17" s="67"/>
      <c r="AB17" s="67"/>
      <c r="AC17" s="67"/>
      <c r="AD17" s="67"/>
    </row>
    <row r="18">
      <c r="A18" s="67">
        <f t="shared" si="5"/>
        <v>0.01255787037</v>
      </c>
      <c r="B18" s="93">
        <f t="shared" si="6"/>
        <v>0.008101851852</v>
      </c>
      <c r="C18" s="93">
        <v>0.00405092592592594</v>
      </c>
      <c r="D18" s="93">
        <f t="shared" si="7"/>
        <v>0.003038194444</v>
      </c>
      <c r="E18" s="93">
        <f t="shared" si="8"/>
        <v>0.002025462963</v>
      </c>
      <c r="F18" s="67">
        <f t="shared" ref="F18:G18" si="74">E18/2</f>
        <v>0.001012731481</v>
      </c>
      <c r="G18" s="67">
        <f t="shared" si="74"/>
        <v>0.0005063657407</v>
      </c>
      <c r="H18" s="67"/>
      <c r="I18" s="66">
        <f t="shared" si="10"/>
        <v>0.01811921296</v>
      </c>
      <c r="J18" s="67">
        <f t="shared" si="11"/>
        <v>0.01168981481</v>
      </c>
      <c r="K18" s="67">
        <v>0.00584490740740764</v>
      </c>
      <c r="L18" s="67">
        <f t="shared" si="12"/>
        <v>0.004383680556</v>
      </c>
      <c r="M18" s="67">
        <f t="shared" si="13"/>
        <v>0.002922453704</v>
      </c>
      <c r="N18" s="67">
        <f t="shared" ref="N18:O18" si="75">M18/2</f>
        <v>0.001461226852</v>
      </c>
      <c r="O18" s="67">
        <f t="shared" si="75"/>
        <v>0.0007306134259</v>
      </c>
      <c r="P18" s="69">
        <f t="shared" si="15"/>
        <v>0.02368055556</v>
      </c>
      <c r="Q18" s="67">
        <f t="shared" si="16"/>
        <v>0.01527777778</v>
      </c>
      <c r="R18" s="67">
        <v>0.007638888888888889</v>
      </c>
      <c r="S18" s="67">
        <f t="shared" si="17"/>
        <v>0.005729166667</v>
      </c>
      <c r="T18" s="67">
        <f t="shared" si="18"/>
        <v>0.003819444444</v>
      </c>
      <c r="U18" s="67">
        <f t="shared" ref="U18:V18" si="76">T18/2</f>
        <v>0.001909722222</v>
      </c>
      <c r="V18" s="67">
        <f t="shared" si="76"/>
        <v>0.0009548611111</v>
      </c>
      <c r="W18" s="67"/>
      <c r="X18" s="67"/>
      <c r="Y18" s="67"/>
      <c r="Z18" s="67"/>
      <c r="AA18" s="67"/>
      <c r="AB18" s="67"/>
      <c r="AC18" s="67"/>
      <c r="AD18" s="67"/>
    </row>
    <row r="19">
      <c r="A19" s="67">
        <f t="shared" si="5"/>
        <v>0.01273726852</v>
      </c>
      <c r="B19" s="93">
        <f t="shared" si="6"/>
        <v>0.008217592593</v>
      </c>
      <c r="C19" s="93">
        <v>0.00410879629629631</v>
      </c>
      <c r="D19" s="93">
        <f t="shared" si="7"/>
        <v>0.003081597222</v>
      </c>
      <c r="E19" s="93">
        <f t="shared" si="8"/>
        <v>0.002054398148</v>
      </c>
      <c r="F19" s="67">
        <f t="shared" ref="F19:G19" si="77">E19/2</f>
        <v>0.001027199074</v>
      </c>
      <c r="G19" s="67">
        <f t="shared" si="77"/>
        <v>0.000513599537</v>
      </c>
      <c r="H19" s="67"/>
      <c r="I19" s="66">
        <f t="shared" si="10"/>
        <v>0.01829861111</v>
      </c>
      <c r="J19" s="67">
        <f t="shared" si="11"/>
        <v>0.01180555556</v>
      </c>
      <c r="K19" s="67">
        <v>0.00590277777777802</v>
      </c>
      <c r="L19" s="67">
        <f t="shared" si="12"/>
        <v>0.004427083333</v>
      </c>
      <c r="M19" s="67">
        <f t="shared" si="13"/>
        <v>0.002951388889</v>
      </c>
      <c r="N19" s="67">
        <f t="shared" ref="N19:O19" si="78">M19/2</f>
        <v>0.001475694444</v>
      </c>
      <c r="O19" s="67">
        <f t="shared" si="78"/>
        <v>0.0007378472222</v>
      </c>
      <c r="P19" s="69">
        <f t="shared" si="15"/>
        <v>0.0238599537</v>
      </c>
      <c r="Q19" s="67">
        <f t="shared" si="16"/>
        <v>0.01539351852</v>
      </c>
      <c r="R19" s="67">
        <v>0.007696759259259259</v>
      </c>
      <c r="S19" s="67">
        <f t="shared" si="17"/>
        <v>0.005772569444</v>
      </c>
      <c r="T19" s="67">
        <f t="shared" si="18"/>
        <v>0.00384837963</v>
      </c>
      <c r="U19" s="67">
        <f t="shared" ref="U19:V19" si="79">T19/2</f>
        <v>0.001924189815</v>
      </c>
      <c r="V19" s="67">
        <f t="shared" si="79"/>
        <v>0.0009620949074</v>
      </c>
      <c r="W19" s="67"/>
      <c r="X19" s="67"/>
      <c r="Y19" s="67"/>
      <c r="Z19" s="67"/>
      <c r="AA19" s="67"/>
      <c r="AB19" s="67"/>
      <c r="AC19" s="67"/>
      <c r="AD19" s="67"/>
    </row>
    <row r="20">
      <c r="A20" s="66">
        <f t="shared" si="5"/>
        <v>0.01291666667</v>
      </c>
      <c r="B20" s="93">
        <f t="shared" si="6"/>
        <v>0.008333333333</v>
      </c>
      <c r="C20" s="93">
        <v>0.00416666666666669</v>
      </c>
      <c r="D20" s="93">
        <f t="shared" si="7"/>
        <v>0.003125</v>
      </c>
      <c r="E20" s="93">
        <f t="shared" si="8"/>
        <v>0.002083333333</v>
      </c>
      <c r="F20" s="67">
        <f t="shared" ref="F20:G20" si="80">E20/2</f>
        <v>0.001041666667</v>
      </c>
      <c r="G20" s="67">
        <f t="shared" si="80"/>
        <v>0.0005208333333</v>
      </c>
      <c r="H20" s="67"/>
      <c r="I20" s="66">
        <f t="shared" si="10"/>
        <v>0.01847800926</v>
      </c>
      <c r="J20" s="67">
        <f t="shared" si="11"/>
        <v>0.0119212963</v>
      </c>
      <c r="K20" s="67">
        <v>0.0059606481481484</v>
      </c>
      <c r="L20" s="67">
        <f t="shared" si="12"/>
        <v>0.004470486111</v>
      </c>
      <c r="M20" s="67">
        <f t="shared" si="13"/>
        <v>0.002980324074</v>
      </c>
      <c r="N20" s="67">
        <f t="shared" ref="N20:O20" si="81">M20/2</f>
        <v>0.001490162037</v>
      </c>
      <c r="O20" s="67">
        <f t="shared" si="81"/>
        <v>0.0007450810185</v>
      </c>
      <c r="P20" s="69">
        <f t="shared" si="15"/>
        <v>0.02403935185</v>
      </c>
      <c r="Q20" s="67">
        <f t="shared" si="16"/>
        <v>0.01550925926</v>
      </c>
      <c r="R20" s="67">
        <v>0.0077546296296296295</v>
      </c>
      <c r="S20" s="67">
        <f t="shared" si="17"/>
        <v>0.005815972222</v>
      </c>
      <c r="T20" s="67">
        <f t="shared" si="18"/>
        <v>0.003877314815</v>
      </c>
      <c r="U20" s="67">
        <f t="shared" ref="U20:V20" si="82">T20/2</f>
        <v>0.001938657407</v>
      </c>
      <c r="V20" s="67">
        <f t="shared" si="82"/>
        <v>0.0009693287037</v>
      </c>
      <c r="W20" s="67"/>
      <c r="X20" s="67"/>
      <c r="Y20" s="67"/>
      <c r="Z20" s="67"/>
      <c r="AA20" s="67"/>
      <c r="AB20" s="67"/>
      <c r="AC20" s="67"/>
      <c r="AD20" s="67"/>
    </row>
    <row r="21">
      <c r="A21" s="66">
        <f t="shared" si="5"/>
        <v>0.01309606481</v>
      </c>
      <c r="B21" s="93">
        <f t="shared" si="6"/>
        <v>0.008449074074</v>
      </c>
      <c r="C21" s="93">
        <v>0.00422453703703706</v>
      </c>
      <c r="D21" s="93">
        <f t="shared" si="7"/>
        <v>0.003168402778</v>
      </c>
      <c r="E21" s="93">
        <f t="shared" si="8"/>
        <v>0.002112268519</v>
      </c>
      <c r="F21" s="67">
        <f t="shared" ref="F21:G21" si="83">E21/2</f>
        <v>0.001056134259</v>
      </c>
      <c r="G21" s="67">
        <f t="shared" si="83"/>
        <v>0.0005280671296</v>
      </c>
      <c r="H21" s="67"/>
      <c r="I21" s="66">
        <f t="shared" si="10"/>
        <v>0.01865740741</v>
      </c>
      <c r="J21" s="67">
        <f t="shared" si="11"/>
        <v>0.01203703704</v>
      </c>
      <c r="K21" s="67">
        <v>0.00601851851851878</v>
      </c>
      <c r="L21" s="67">
        <f t="shared" si="12"/>
        <v>0.004513888889</v>
      </c>
      <c r="M21" s="67">
        <f t="shared" si="13"/>
        <v>0.003009259259</v>
      </c>
      <c r="N21" s="67">
        <f t="shared" ref="N21:O21" si="84">M21/2</f>
        <v>0.00150462963</v>
      </c>
      <c r="O21" s="67">
        <f t="shared" si="84"/>
        <v>0.0007523148148</v>
      </c>
      <c r="P21" s="69">
        <f t="shared" si="15"/>
        <v>0.02421875</v>
      </c>
      <c r="Q21" s="67">
        <f t="shared" si="16"/>
        <v>0.015625</v>
      </c>
      <c r="R21" s="67">
        <v>0.0078125</v>
      </c>
      <c r="S21" s="67">
        <f t="shared" si="17"/>
        <v>0.005859375</v>
      </c>
      <c r="T21" s="67">
        <f t="shared" si="18"/>
        <v>0.00390625</v>
      </c>
      <c r="U21" s="67">
        <f t="shared" ref="U21:V21" si="85">T21/2</f>
        <v>0.001953125</v>
      </c>
      <c r="V21" s="67">
        <f t="shared" si="85"/>
        <v>0.0009765625</v>
      </c>
      <c r="W21" s="67"/>
      <c r="X21" s="67"/>
      <c r="Y21" s="67"/>
      <c r="Z21" s="67"/>
      <c r="AA21" s="67"/>
      <c r="AB21" s="67"/>
      <c r="AC21" s="67"/>
      <c r="AD21" s="67"/>
    </row>
    <row r="22">
      <c r="A22" s="66">
        <f t="shared" si="5"/>
        <v>0.01327546296</v>
      </c>
      <c r="B22" s="93">
        <f t="shared" si="6"/>
        <v>0.008564814815</v>
      </c>
      <c r="C22" s="93">
        <v>0.00428240740740744</v>
      </c>
      <c r="D22" s="93">
        <f t="shared" si="7"/>
        <v>0.003211805556</v>
      </c>
      <c r="E22" s="93">
        <f t="shared" si="8"/>
        <v>0.002141203704</v>
      </c>
      <c r="F22" s="67">
        <f t="shared" ref="F22:G22" si="86">E22/2</f>
        <v>0.001070601852</v>
      </c>
      <c r="G22" s="67">
        <f t="shared" si="86"/>
        <v>0.0005353009259</v>
      </c>
      <c r="H22" s="67"/>
      <c r="I22" s="66">
        <f t="shared" si="10"/>
        <v>0.01883680556</v>
      </c>
      <c r="J22" s="67">
        <f t="shared" si="11"/>
        <v>0.01215277778</v>
      </c>
      <c r="K22" s="67">
        <v>0.006076388888888889</v>
      </c>
      <c r="L22" s="67">
        <f t="shared" si="12"/>
        <v>0.004557291667</v>
      </c>
      <c r="M22" s="67">
        <f t="shared" si="13"/>
        <v>0.003038194444</v>
      </c>
      <c r="N22" s="67">
        <f t="shared" ref="N22:O22" si="87">M22/2</f>
        <v>0.001519097222</v>
      </c>
      <c r="O22" s="67">
        <f t="shared" si="87"/>
        <v>0.0007595486111</v>
      </c>
      <c r="P22" s="69">
        <f t="shared" si="15"/>
        <v>0.02439814815</v>
      </c>
      <c r="Q22" s="67">
        <f t="shared" si="16"/>
        <v>0.01574074074</v>
      </c>
      <c r="R22" s="67">
        <v>0.00787037037037037</v>
      </c>
      <c r="S22" s="67">
        <f t="shared" si="17"/>
        <v>0.005902777778</v>
      </c>
      <c r="T22" s="67">
        <f t="shared" si="18"/>
        <v>0.003935185185</v>
      </c>
      <c r="U22" s="67">
        <f t="shared" ref="U22:V22" si="88">T22/2</f>
        <v>0.001967592593</v>
      </c>
      <c r="V22" s="67">
        <f t="shared" si="88"/>
        <v>0.0009837962963</v>
      </c>
      <c r="W22" s="67"/>
      <c r="X22" s="67"/>
      <c r="Y22" s="67"/>
      <c r="Z22" s="67"/>
      <c r="AA22" s="67"/>
      <c r="AB22" s="67"/>
      <c r="AC22" s="67"/>
      <c r="AD22" s="67"/>
    </row>
    <row r="23">
      <c r="A23" s="66">
        <f t="shared" si="5"/>
        <v>0.01345486111</v>
      </c>
      <c r="B23" s="93">
        <f t="shared" si="6"/>
        <v>0.008680555556</v>
      </c>
      <c r="C23" s="93">
        <v>0.00434027777777781</v>
      </c>
      <c r="D23" s="93">
        <f t="shared" si="7"/>
        <v>0.003255208333</v>
      </c>
      <c r="E23" s="93">
        <f t="shared" si="8"/>
        <v>0.002170138889</v>
      </c>
      <c r="F23" s="67">
        <f t="shared" ref="F23:G23" si="89">E23/2</f>
        <v>0.001085069444</v>
      </c>
      <c r="G23" s="67">
        <f t="shared" si="89"/>
        <v>0.0005425347222</v>
      </c>
      <c r="H23" s="67"/>
      <c r="I23" s="66">
        <f t="shared" si="10"/>
        <v>0.0190162037</v>
      </c>
      <c r="J23" s="67">
        <f t="shared" si="11"/>
        <v>0.01226851852</v>
      </c>
      <c r="K23" s="67">
        <v>0.0061342592592592594</v>
      </c>
      <c r="L23" s="67">
        <f t="shared" si="12"/>
        <v>0.004600694444</v>
      </c>
      <c r="M23" s="67">
        <f t="shared" si="13"/>
        <v>0.00306712963</v>
      </c>
      <c r="N23" s="67">
        <f t="shared" ref="N23:O23" si="90">M23/2</f>
        <v>0.001533564815</v>
      </c>
      <c r="O23" s="67">
        <f t="shared" si="90"/>
        <v>0.0007667824074</v>
      </c>
      <c r="P23" s="69">
        <f t="shared" si="15"/>
        <v>0.0245775463</v>
      </c>
      <c r="Q23" s="67">
        <f t="shared" si="16"/>
        <v>0.01585648148</v>
      </c>
      <c r="R23" s="67">
        <v>0.007928240740740741</v>
      </c>
      <c r="S23" s="67">
        <f t="shared" si="17"/>
        <v>0.005946180556</v>
      </c>
      <c r="T23" s="67">
        <f t="shared" si="18"/>
        <v>0.00396412037</v>
      </c>
      <c r="U23" s="67">
        <f t="shared" ref="U23:V23" si="91">T23/2</f>
        <v>0.001982060185</v>
      </c>
      <c r="V23" s="67">
        <f t="shared" si="91"/>
        <v>0.0009910300926</v>
      </c>
      <c r="W23" s="67"/>
      <c r="X23" s="67"/>
      <c r="Y23" s="67"/>
      <c r="Z23" s="67"/>
      <c r="AA23" s="67"/>
      <c r="AB23" s="67"/>
      <c r="AC23" s="67"/>
      <c r="AD23" s="67"/>
    </row>
    <row r="24">
      <c r="A24" s="66">
        <f t="shared" si="5"/>
        <v>0.01363425926</v>
      </c>
      <c r="B24" s="67">
        <f t="shared" si="6"/>
        <v>0.008796296296</v>
      </c>
      <c r="C24" s="67">
        <v>0.00439814814814818</v>
      </c>
      <c r="D24" s="67">
        <f t="shared" si="7"/>
        <v>0.003298611111</v>
      </c>
      <c r="E24" s="67">
        <f t="shared" si="8"/>
        <v>0.002199074074</v>
      </c>
      <c r="F24" s="67">
        <f t="shared" ref="F24:G24" si="92">E24/2</f>
        <v>0.001099537037</v>
      </c>
      <c r="G24" s="67">
        <f t="shared" si="92"/>
        <v>0.0005497685185</v>
      </c>
      <c r="H24" s="67"/>
      <c r="I24" s="66">
        <f t="shared" si="10"/>
        <v>0.01919560185</v>
      </c>
      <c r="J24" s="67">
        <f t="shared" si="11"/>
        <v>0.01238425926</v>
      </c>
      <c r="K24" s="67">
        <v>0.00619212962962963</v>
      </c>
      <c r="L24" s="67">
        <f t="shared" si="12"/>
        <v>0.004644097222</v>
      </c>
      <c r="M24" s="67">
        <f t="shared" si="13"/>
        <v>0.003096064815</v>
      </c>
      <c r="N24" s="67">
        <f t="shared" ref="N24:O24" si="93">M24/2</f>
        <v>0.001548032407</v>
      </c>
      <c r="O24" s="67">
        <f t="shared" si="93"/>
        <v>0.0007740162037</v>
      </c>
      <c r="P24" s="69">
        <f t="shared" si="15"/>
        <v>0.02475694444</v>
      </c>
      <c r="Q24" s="67">
        <f t="shared" si="16"/>
        <v>0.01597222222</v>
      </c>
      <c r="R24" s="67">
        <v>0.00798611111111111</v>
      </c>
      <c r="S24" s="67">
        <f t="shared" si="17"/>
        <v>0.005989583333</v>
      </c>
      <c r="T24" s="67">
        <f t="shared" si="18"/>
        <v>0.003993055556</v>
      </c>
      <c r="U24" s="67">
        <f t="shared" ref="U24:V24" si="94">T24/2</f>
        <v>0.001996527778</v>
      </c>
      <c r="V24" s="67">
        <f t="shared" si="94"/>
        <v>0.0009982638889</v>
      </c>
      <c r="W24" s="67"/>
      <c r="X24" s="67"/>
      <c r="Y24" s="67"/>
      <c r="Z24" s="67"/>
      <c r="AA24" s="67"/>
      <c r="AB24" s="67"/>
      <c r="AC24" s="67"/>
      <c r="AD24" s="67"/>
    </row>
    <row r="25">
      <c r="A25" s="66">
        <f t="shared" si="5"/>
        <v>0.01381365741</v>
      </c>
      <c r="B25" s="67">
        <f t="shared" si="6"/>
        <v>0.008912037037</v>
      </c>
      <c r="C25" s="67">
        <v>0.00445601851851856</v>
      </c>
      <c r="D25" s="67">
        <f t="shared" si="7"/>
        <v>0.003342013889</v>
      </c>
      <c r="E25" s="67">
        <f t="shared" si="8"/>
        <v>0.002228009259</v>
      </c>
      <c r="F25" s="67">
        <f t="shared" ref="F25:G25" si="95">E25/2</f>
        <v>0.00111400463</v>
      </c>
      <c r="G25" s="67">
        <f t="shared" si="95"/>
        <v>0.0005570023148</v>
      </c>
      <c r="H25" s="67"/>
      <c r="I25" s="66">
        <f t="shared" si="10"/>
        <v>0.019375</v>
      </c>
      <c r="J25" s="67">
        <f t="shared" si="11"/>
        <v>0.0125</v>
      </c>
      <c r="K25" s="67">
        <v>0.00625</v>
      </c>
      <c r="L25" s="67">
        <f t="shared" si="12"/>
        <v>0.0046875</v>
      </c>
      <c r="M25" s="67">
        <f t="shared" si="13"/>
        <v>0.003125</v>
      </c>
      <c r="N25" s="67">
        <f t="shared" ref="N25:O25" si="96">M25/2</f>
        <v>0.0015625</v>
      </c>
      <c r="O25" s="67">
        <f t="shared" si="96"/>
        <v>0.00078125</v>
      </c>
      <c r="P25" s="69">
        <f t="shared" si="15"/>
        <v>0.02493634259</v>
      </c>
      <c r="Q25" s="67">
        <f t="shared" si="16"/>
        <v>0.01608796296</v>
      </c>
      <c r="R25" s="67">
        <v>0.008043981481481482</v>
      </c>
      <c r="S25" s="67">
        <f t="shared" si="17"/>
        <v>0.006032986111</v>
      </c>
      <c r="T25" s="67">
        <f t="shared" si="18"/>
        <v>0.004021990741</v>
      </c>
      <c r="U25" s="67">
        <f t="shared" ref="U25:V25" si="97">T25/2</f>
        <v>0.00201099537</v>
      </c>
      <c r="V25" s="67">
        <f t="shared" si="97"/>
        <v>0.001005497685</v>
      </c>
      <c r="W25" s="67"/>
      <c r="X25" s="67"/>
      <c r="Y25" s="67"/>
      <c r="Z25" s="67"/>
      <c r="AA25" s="67"/>
      <c r="AB25" s="67"/>
      <c r="AC25" s="67"/>
      <c r="AD25" s="67"/>
    </row>
    <row r="26">
      <c r="A26" s="66">
        <f t="shared" si="5"/>
        <v>0.01399305556</v>
      </c>
      <c r="B26" s="67">
        <f t="shared" si="6"/>
        <v>0.009027777778</v>
      </c>
      <c r="C26" s="67">
        <v>0.00451388888888893</v>
      </c>
      <c r="D26" s="67">
        <f t="shared" si="7"/>
        <v>0.003385416667</v>
      </c>
      <c r="E26" s="67">
        <f t="shared" si="8"/>
        <v>0.002256944444</v>
      </c>
      <c r="F26" s="67">
        <f t="shared" ref="F26:G26" si="98">E26/2</f>
        <v>0.001128472222</v>
      </c>
      <c r="G26" s="67">
        <f t="shared" si="98"/>
        <v>0.0005642361111</v>
      </c>
      <c r="H26" s="67"/>
      <c r="I26" s="66">
        <f t="shared" si="10"/>
        <v>0.01955439815</v>
      </c>
      <c r="J26" s="67">
        <f t="shared" si="11"/>
        <v>0.01261574074</v>
      </c>
      <c r="K26" s="67">
        <v>0.006307870370370371</v>
      </c>
      <c r="L26" s="67">
        <f t="shared" si="12"/>
        <v>0.004730902778</v>
      </c>
      <c r="M26" s="67">
        <f t="shared" si="13"/>
        <v>0.003153935185</v>
      </c>
      <c r="N26" s="67">
        <f t="shared" ref="N26:O26" si="99">M26/2</f>
        <v>0.001576967593</v>
      </c>
      <c r="O26" s="67">
        <f t="shared" si="99"/>
        <v>0.0007884837963</v>
      </c>
      <c r="P26" s="69">
        <f t="shared" si="15"/>
        <v>0.02511574074</v>
      </c>
      <c r="Q26" s="67">
        <f t="shared" si="16"/>
        <v>0.0162037037</v>
      </c>
      <c r="R26" s="67">
        <v>0.008101851851851851</v>
      </c>
      <c r="S26" s="67">
        <f t="shared" si="17"/>
        <v>0.006076388889</v>
      </c>
      <c r="T26" s="67">
        <f t="shared" si="18"/>
        <v>0.004050925926</v>
      </c>
      <c r="U26" s="67">
        <f t="shared" ref="U26:V26" si="100">T26/2</f>
        <v>0.002025462963</v>
      </c>
      <c r="V26" s="67">
        <f t="shared" si="100"/>
        <v>0.001012731481</v>
      </c>
      <c r="W26" s="67"/>
      <c r="X26" s="67"/>
      <c r="Y26" s="67"/>
      <c r="Z26" s="67"/>
      <c r="AA26" s="67"/>
      <c r="AB26" s="67"/>
      <c r="AC26" s="67"/>
      <c r="AD26" s="67"/>
    </row>
    <row r="27">
      <c r="A27" s="66">
        <f t="shared" si="5"/>
        <v>0.0141724537</v>
      </c>
      <c r="B27" s="67">
        <f t="shared" si="6"/>
        <v>0.009143518519</v>
      </c>
      <c r="C27" s="67">
        <v>0.00457175925925931</v>
      </c>
      <c r="D27" s="67">
        <f t="shared" si="7"/>
        <v>0.003428819444</v>
      </c>
      <c r="E27" s="67">
        <f t="shared" si="8"/>
        <v>0.00228587963</v>
      </c>
      <c r="F27" s="67">
        <f t="shared" ref="F27:G27" si="101">E27/2</f>
        <v>0.001142939815</v>
      </c>
      <c r="G27" s="67">
        <f t="shared" si="101"/>
        <v>0.0005714699074</v>
      </c>
      <c r="H27" s="67"/>
      <c r="I27" s="66">
        <f t="shared" si="10"/>
        <v>0.0197337963</v>
      </c>
      <c r="J27" s="67">
        <f t="shared" si="11"/>
        <v>0.01273148148</v>
      </c>
      <c r="K27" s="67">
        <v>0.00636574074074074</v>
      </c>
      <c r="L27" s="67">
        <f t="shared" si="12"/>
        <v>0.004774305556</v>
      </c>
      <c r="M27" s="67">
        <f t="shared" si="13"/>
        <v>0.00318287037</v>
      </c>
      <c r="N27" s="67">
        <f t="shared" ref="N27:O27" si="102">M27/2</f>
        <v>0.001591435185</v>
      </c>
      <c r="O27" s="67">
        <f t="shared" si="102"/>
        <v>0.0007957175926</v>
      </c>
      <c r="P27" s="69">
        <f t="shared" si="15"/>
        <v>0.02529513889</v>
      </c>
      <c r="Q27" s="67">
        <f t="shared" si="16"/>
        <v>0.01631944444</v>
      </c>
      <c r="R27" s="67">
        <v>0.008159722222222223</v>
      </c>
      <c r="S27" s="67">
        <f t="shared" si="17"/>
        <v>0.006119791667</v>
      </c>
      <c r="T27" s="67">
        <f t="shared" si="18"/>
        <v>0.004079861111</v>
      </c>
      <c r="U27" s="67">
        <f t="shared" ref="U27:V27" si="103">T27/2</f>
        <v>0.002039930556</v>
      </c>
      <c r="V27" s="67">
        <f t="shared" si="103"/>
        <v>0.001019965278</v>
      </c>
      <c r="W27" s="67"/>
      <c r="X27" s="67"/>
      <c r="Y27" s="67"/>
      <c r="Z27" s="67"/>
      <c r="AA27" s="67"/>
      <c r="AB27" s="67"/>
      <c r="AC27" s="67"/>
      <c r="AD27" s="67"/>
    </row>
    <row r="28">
      <c r="A28" s="66">
        <f t="shared" si="5"/>
        <v>0.01435185185</v>
      </c>
      <c r="B28" s="67">
        <f t="shared" si="6"/>
        <v>0.009259259259</v>
      </c>
      <c r="C28" s="67">
        <v>0.00462962962962968</v>
      </c>
      <c r="D28" s="67">
        <f t="shared" si="7"/>
        <v>0.003472222222</v>
      </c>
      <c r="E28" s="67">
        <f t="shared" si="8"/>
        <v>0.002314814815</v>
      </c>
      <c r="F28" s="67">
        <f t="shared" ref="F28:G28" si="104">E28/2</f>
        <v>0.001157407407</v>
      </c>
      <c r="G28" s="67">
        <f t="shared" si="104"/>
        <v>0.0005787037037</v>
      </c>
      <c r="H28" s="67"/>
      <c r="I28" s="66">
        <f t="shared" si="10"/>
        <v>0.01991319444</v>
      </c>
      <c r="J28" s="67">
        <f t="shared" si="11"/>
        <v>0.01284722222</v>
      </c>
      <c r="K28" s="67">
        <v>0.006423611111111111</v>
      </c>
      <c r="L28" s="67">
        <f t="shared" si="12"/>
        <v>0.004817708333</v>
      </c>
      <c r="M28" s="67">
        <f t="shared" si="13"/>
        <v>0.003211805556</v>
      </c>
      <c r="N28" s="67">
        <f t="shared" ref="N28:O28" si="105">M28/2</f>
        <v>0.001605902778</v>
      </c>
      <c r="O28" s="67">
        <f t="shared" si="105"/>
        <v>0.0008029513889</v>
      </c>
      <c r="P28" s="69">
        <f t="shared" si="15"/>
        <v>0.02547453704</v>
      </c>
      <c r="Q28" s="67">
        <f t="shared" si="16"/>
        <v>0.01643518519</v>
      </c>
      <c r="R28" s="67">
        <v>0.008217592592592592</v>
      </c>
      <c r="S28" s="67">
        <f t="shared" si="17"/>
        <v>0.006163194444</v>
      </c>
      <c r="T28" s="67">
        <f t="shared" si="18"/>
        <v>0.004108796296</v>
      </c>
      <c r="U28" s="67">
        <f t="shared" ref="U28:V28" si="106">T28/2</f>
        <v>0.002054398148</v>
      </c>
      <c r="V28" s="67">
        <f t="shared" si="106"/>
        <v>0.001027199074</v>
      </c>
      <c r="W28" s="67"/>
      <c r="X28" s="67"/>
      <c r="Y28" s="67"/>
      <c r="Z28" s="67"/>
      <c r="AA28" s="67"/>
      <c r="AB28" s="67"/>
      <c r="AC28" s="67"/>
      <c r="AD28" s="67"/>
    </row>
    <row r="29">
      <c r="A29" s="66">
        <f t="shared" si="5"/>
        <v>0.01453125</v>
      </c>
      <c r="B29" s="67">
        <f t="shared" si="6"/>
        <v>0.009375</v>
      </c>
      <c r="C29" s="67">
        <v>0.00468750000000006</v>
      </c>
      <c r="D29" s="67">
        <f t="shared" si="7"/>
        <v>0.003515625</v>
      </c>
      <c r="E29" s="67">
        <f t="shared" si="8"/>
        <v>0.00234375</v>
      </c>
      <c r="F29" s="67">
        <f t="shared" ref="F29:G29" si="107">E29/2</f>
        <v>0.001171875</v>
      </c>
      <c r="G29" s="67">
        <f t="shared" si="107"/>
        <v>0.0005859375</v>
      </c>
      <c r="H29" s="67"/>
      <c r="I29" s="66">
        <f t="shared" si="10"/>
        <v>0.02009259259</v>
      </c>
      <c r="J29" s="67">
        <f t="shared" si="11"/>
        <v>0.01296296296</v>
      </c>
      <c r="K29" s="67">
        <v>0.006481481481481481</v>
      </c>
      <c r="L29" s="67">
        <f t="shared" si="12"/>
        <v>0.004861111111</v>
      </c>
      <c r="M29" s="67">
        <f t="shared" si="13"/>
        <v>0.003240740741</v>
      </c>
      <c r="N29" s="67">
        <f t="shared" ref="N29:O29" si="108">M29/2</f>
        <v>0.00162037037</v>
      </c>
      <c r="O29" s="67">
        <f t="shared" si="108"/>
        <v>0.0008101851852</v>
      </c>
      <c r="P29" s="69">
        <f t="shared" si="15"/>
        <v>0.02565393519</v>
      </c>
      <c r="Q29" s="67">
        <f t="shared" si="16"/>
        <v>0.01655092593</v>
      </c>
      <c r="R29" s="67">
        <v>0.008275462962962964</v>
      </c>
      <c r="S29" s="67">
        <f t="shared" si="17"/>
        <v>0.006206597222</v>
      </c>
      <c r="T29" s="67">
        <f t="shared" si="18"/>
        <v>0.004137731481</v>
      </c>
      <c r="U29" s="67">
        <f t="shared" ref="U29:V29" si="109">T29/2</f>
        <v>0.002068865741</v>
      </c>
      <c r="V29" s="67">
        <f t="shared" si="109"/>
        <v>0.00103443287</v>
      </c>
      <c r="W29" s="67"/>
      <c r="X29" s="67"/>
      <c r="Y29" s="67"/>
      <c r="Z29" s="67"/>
      <c r="AA29" s="67"/>
      <c r="AB29" s="67"/>
      <c r="AC29" s="67"/>
      <c r="AD29" s="67"/>
    </row>
    <row r="30">
      <c r="A30" s="66">
        <f t="shared" si="5"/>
        <v>0.01471064815</v>
      </c>
      <c r="B30" s="67">
        <f t="shared" si="6"/>
        <v>0.009490740741</v>
      </c>
      <c r="C30" s="67">
        <v>0.00474537037037043</v>
      </c>
      <c r="D30" s="67">
        <f t="shared" si="7"/>
        <v>0.003559027778</v>
      </c>
      <c r="E30" s="67">
        <f t="shared" si="8"/>
        <v>0.002372685185</v>
      </c>
      <c r="F30" s="67">
        <f t="shared" ref="F30:G30" si="110">E30/2</f>
        <v>0.001186342593</v>
      </c>
      <c r="G30" s="67">
        <f t="shared" si="110"/>
        <v>0.0005931712963</v>
      </c>
      <c r="H30" s="67"/>
      <c r="I30" s="66">
        <f t="shared" si="10"/>
        <v>0.02027199074</v>
      </c>
      <c r="J30" s="67">
        <f t="shared" si="11"/>
        <v>0.0130787037</v>
      </c>
      <c r="K30" s="67">
        <v>0.006539351851851852</v>
      </c>
      <c r="L30" s="67">
        <f t="shared" si="12"/>
        <v>0.004904513889</v>
      </c>
      <c r="M30" s="67">
        <f t="shared" si="13"/>
        <v>0.003269675926</v>
      </c>
      <c r="N30" s="67">
        <f t="shared" ref="N30:O30" si="111">M30/2</f>
        <v>0.001634837963</v>
      </c>
      <c r="O30" s="67">
        <f t="shared" si="111"/>
        <v>0.0008174189815</v>
      </c>
      <c r="P30" s="69">
        <f t="shared" si="15"/>
        <v>0.02583333333</v>
      </c>
      <c r="Q30" s="67">
        <f t="shared" si="16"/>
        <v>0.01666666667</v>
      </c>
      <c r="R30" s="67">
        <v>0.008333333333333333</v>
      </c>
      <c r="S30" s="67">
        <f t="shared" si="17"/>
        <v>0.00625</v>
      </c>
      <c r="T30" s="67">
        <f t="shared" si="18"/>
        <v>0.004166666667</v>
      </c>
      <c r="U30" s="67">
        <f t="shared" ref="U30:V30" si="112">T30/2</f>
        <v>0.002083333333</v>
      </c>
      <c r="V30" s="67">
        <f t="shared" si="112"/>
        <v>0.001041666667</v>
      </c>
      <c r="W30" s="67"/>
      <c r="X30" s="67"/>
      <c r="Y30" s="67"/>
      <c r="Z30" s="67"/>
      <c r="AA30" s="67"/>
      <c r="AB30" s="67"/>
      <c r="AC30" s="67"/>
      <c r="AD30" s="67"/>
    </row>
    <row r="31">
      <c r="A31" s="66">
        <f t="shared" si="5"/>
        <v>0.0148900463</v>
      </c>
      <c r="B31" s="67">
        <f t="shared" si="6"/>
        <v>0.009606481481</v>
      </c>
      <c r="C31" s="67">
        <v>0.0048032407407408</v>
      </c>
      <c r="D31" s="67">
        <f t="shared" si="7"/>
        <v>0.003602430556</v>
      </c>
      <c r="E31" s="67">
        <f t="shared" si="8"/>
        <v>0.00240162037</v>
      </c>
      <c r="F31" s="67">
        <f t="shared" ref="F31:G31" si="113">E31/2</f>
        <v>0.001200810185</v>
      </c>
      <c r="G31" s="67">
        <f t="shared" si="113"/>
        <v>0.0006004050926</v>
      </c>
      <c r="H31" s="67"/>
      <c r="I31" s="66">
        <f t="shared" si="10"/>
        <v>0.02045138889</v>
      </c>
      <c r="J31" s="67">
        <f t="shared" si="11"/>
        <v>0.01319444444</v>
      </c>
      <c r="K31" s="67">
        <v>0.006597222222222222</v>
      </c>
      <c r="L31" s="67">
        <f t="shared" si="12"/>
        <v>0.004947916667</v>
      </c>
      <c r="M31" s="67">
        <f t="shared" si="13"/>
        <v>0.003298611111</v>
      </c>
      <c r="N31" s="67">
        <f t="shared" ref="N31:O31" si="114">M31/2</f>
        <v>0.001649305556</v>
      </c>
      <c r="O31" s="67">
        <f t="shared" si="114"/>
        <v>0.0008246527778</v>
      </c>
      <c r="P31" s="69">
        <f t="shared" si="15"/>
        <v>0.02601273148</v>
      </c>
      <c r="Q31" s="67">
        <f t="shared" si="16"/>
        <v>0.01678240741</v>
      </c>
      <c r="R31" s="67">
        <v>0.008391203703703705</v>
      </c>
      <c r="S31" s="67">
        <f t="shared" si="17"/>
        <v>0.006293402778</v>
      </c>
      <c r="T31" s="67">
        <f t="shared" si="18"/>
        <v>0.004195601852</v>
      </c>
      <c r="U31" s="67">
        <f t="shared" ref="U31:V31" si="115">T31/2</f>
        <v>0.002097800926</v>
      </c>
      <c r="V31" s="67">
        <f t="shared" si="115"/>
        <v>0.001048900463</v>
      </c>
      <c r="W31" s="67"/>
      <c r="X31" s="67"/>
      <c r="Y31" s="67"/>
      <c r="Z31" s="67"/>
      <c r="AA31" s="67"/>
      <c r="AB31" s="67"/>
      <c r="AC31" s="67"/>
      <c r="AD31" s="67"/>
    </row>
    <row r="32">
      <c r="A32" s="66">
        <f t="shared" si="5"/>
        <v>0.01506944444</v>
      </c>
      <c r="B32" s="67">
        <f t="shared" si="6"/>
        <v>0.009722222222</v>
      </c>
      <c r="C32" s="67">
        <v>0.00486111111111118</v>
      </c>
      <c r="D32" s="67">
        <f t="shared" si="7"/>
        <v>0.003645833333</v>
      </c>
      <c r="E32" s="67">
        <f t="shared" si="8"/>
        <v>0.002430555556</v>
      </c>
      <c r="F32" s="67">
        <f t="shared" ref="F32:G32" si="116">E32/2</f>
        <v>0.001215277778</v>
      </c>
      <c r="G32" s="67">
        <f t="shared" si="116"/>
        <v>0.0006076388889</v>
      </c>
      <c r="H32" s="67"/>
      <c r="I32" s="66">
        <f t="shared" si="10"/>
        <v>0.02063078704</v>
      </c>
      <c r="J32" s="67">
        <f t="shared" si="11"/>
        <v>0.01331018519</v>
      </c>
      <c r="K32" s="67">
        <v>0.006655092592592593</v>
      </c>
      <c r="L32" s="67">
        <f t="shared" si="12"/>
        <v>0.004991319444</v>
      </c>
      <c r="M32" s="67">
        <f t="shared" si="13"/>
        <v>0.003327546296</v>
      </c>
      <c r="N32" s="67">
        <f t="shared" ref="N32:O32" si="117">M32/2</f>
        <v>0.001663773148</v>
      </c>
      <c r="O32" s="67">
        <f t="shared" si="117"/>
        <v>0.0008318865741</v>
      </c>
      <c r="P32" s="69">
        <f t="shared" si="15"/>
        <v>0.02619212963</v>
      </c>
      <c r="Q32" s="67">
        <f t="shared" si="16"/>
        <v>0.01689814815</v>
      </c>
      <c r="R32" s="67">
        <v>0.008449074074074074</v>
      </c>
      <c r="S32" s="67">
        <f t="shared" si="17"/>
        <v>0.006336805556</v>
      </c>
      <c r="T32" s="67">
        <f t="shared" si="18"/>
        <v>0.004224537037</v>
      </c>
      <c r="U32" s="67">
        <f t="shared" ref="U32:V32" si="118">T32/2</f>
        <v>0.002112268519</v>
      </c>
      <c r="V32" s="67">
        <f t="shared" si="118"/>
        <v>0.001056134259</v>
      </c>
      <c r="W32" s="67"/>
      <c r="X32" s="67"/>
      <c r="Y32" s="67"/>
      <c r="Z32" s="67"/>
      <c r="AA32" s="67"/>
      <c r="AB32" s="67"/>
      <c r="AC32" s="67"/>
      <c r="AD32" s="67"/>
    </row>
    <row r="33">
      <c r="H33" s="67"/>
      <c r="W33" s="67"/>
      <c r="X33" s="67"/>
      <c r="Y33" s="67"/>
      <c r="Z33" s="67"/>
      <c r="AA33" s="67"/>
      <c r="AB33" s="67"/>
      <c r="AC33" s="67"/>
      <c r="AD33" s="67"/>
    </row>
    <row r="34">
      <c r="H34" s="67"/>
      <c r="W34" s="67"/>
      <c r="X34" s="67"/>
      <c r="Y34" s="67"/>
      <c r="Z34" s="67"/>
      <c r="AA34" s="67"/>
      <c r="AB34" s="67"/>
      <c r="AC34" s="67"/>
      <c r="AD34" s="67"/>
    </row>
    <row r="35">
      <c r="H35" s="67"/>
      <c r="W35" s="67"/>
      <c r="X35" s="67"/>
      <c r="Y35" s="67"/>
      <c r="Z35" s="67"/>
      <c r="AA35" s="67"/>
      <c r="AB35" s="67"/>
      <c r="AC35" s="67"/>
      <c r="AD35" s="67"/>
    </row>
    <row r="36">
      <c r="H36" s="67"/>
      <c r="W36" s="67"/>
      <c r="X36" s="67"/>
      <c r="Y36" s="67"/>
      <c r="Z36" s="67"/>
      <c r="AA36" s="67"/>
      <c r="AB36" s="67"/>
      <c r="AC36" s="67"/>
      <c r="AD36" s="67"/>
    </row>
    <row r="37">
      <c r="W37" s="67"/>
      <c r="X37" s="67"/>
      <c r="Y37" s="67"/>
      <c r="Z37" s="67"/>
      <c r="AA37" s="67"/>
      <c r="AB37" s="67"/>
      <c r="AC37" s="67"/>
      <c r="AD37" s="67"/>
    </row>
    <row r="38">
      <c r="W38" s="67"/>
      <c r="X38" s="67"/>
      <c r="Y38" s="67"/>
      <c r="Z38" s="67"/>
      <c r="AA38" s="67"/>
      <c r="AB38" s="67"/>
      <c r="AC38" s="67"/>
      <c r="AD38" s="67"/>
    </row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</sheetData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5.5"/>
  </cols>
  <sheetData>
    <row r="1">
      <c r="A1" s="7" t="s">
        <v>198</v>
      </c>
      <c r="B1" s="7" t="s">
        <v>199</v>
      </c>
      <c r="C1" s="7" t="s">
        <v>201</v>
      </c>
      <c r="D1" s="7" t="s">
        <v>202</v>
      </c>
      <c r="E1" s="7" t="s">
        <v>201</v>
      </c>
      <c r="F1" s="7" t="s">
        <v>205</v>
      </c>
      <c r="G1" s="7" t="s">
        <v>201</v>
      </c>
      <c r="H1" s="7" t="s">
        <v>206</v>
      </c>
    </row>
    <row r="2">
      <c r="A2" s="1" t="s">
        <v>207</v>
      </c>
      <c r="B2" s="70">
        <v>0.23958333333333334</v>
      </c>
      <c r="C2" s="70">
        <v>0.16666666666666666</v>
      </c>
      <c r="D2" s="70">
        <v>0.16111111111111112</v>
      </c>
      <c r="E2" s="70">
        <v>0.16666666666666666</v>
      </c>
      <c r="F2" s="70">
        <v>0.10555555555555556</v>
      </c>
      <c r="G2" s="70">
        <v>0.16666666666666666</v>
      </c>
      <c r="H2" s="70">
        <v>0.04375</v>
      </c>
    </row>
    <row r="3">
      <c r="A3" s="1" t="s">
        <v>208</v>
      </c>
      <c r="B3" s="70">
        <v>0.24861111111111112</v>
      </c>
      <c r="C3" s="70">
        <v>0.17222222222222222</v>
      </c>
      <c r="D3" s="70">
        <v>0.16666666666666666</v>
      </c>
      <c r="E3" s="70">
        <v>0.17222222222222222</v>
      </c>
      <c r="F3" s="70">
        <v>0.11458333333333333</v>
      </c>
      <c r="G3" s="70">
        <v>0.17222222222222222</v>
      </c>
      <c r="H3" s="70">
        <v>0.04652777777777778</v>
      </c>
    </row>
    <row r="4">
      <c r="A4" s="1" t="s">
        <v>210</v>
      </c>
      <c r="B4" s="70">
        <v>0.2604166666666667</v>
      </c>
      <c r="C4" s="70">
        <v>0.17708333333333334</v>
      </c>
      <c r="D4" s="70">
        <v>0.17222222222222222</v>
      </c>
      <c r="E4" s="70">
        <v>0.17708333333333334</v>
      </c>
      <c r="F4" s="70">
        <v>0.12291666666666666</v>
      </c>
      <c r="G4" s="70">
        <v>0.17708333333333334</v>
      </c>
      <c r="H4" s="70">
        <v>0.04861111111111111</v>
      </c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73" t="s">
        <v>218</v>
      </c>
      <c r="B1" s="74" t="s">
        <v>219</v>
      </c>
      <c r="C1" s="73" t="s">
        <v>220</v>
      </c>
      <c r="D1" s="73" t="s">
        <v>221</v>
      </c>
    </row>
    <row r="2">
      <c r="A2" s="75" t="s">
        <v>222</v>
      </c>
      <c r="B2" s="76" t="s">
        <v>223</v>
      </c>
      <c r="C2" s="76" t="s">
        <v>224</v>
      </c>
      <c r="D2" s="77" t="s">
        <v>225</v>
      </c>
    </row>
    <row r="3">
      <c r="A3" s="78" t="s">
        <v>226</v>
      </c>
      <c r="B3" s="79" t="s">
        <v>227</v>
      </c>
      <c r="C3" s="80" t="s">
        <v>228</v>
      </c>
      <c r="D3" s="81" t="s">
        <v>229</v>
      </c>
    </row>
    <row r="4">
      <c r="A4" s="82" t="s">
        <v>231</v>
      </c>
      <c r="B4" s="79" t="s">
        <v>232</v>
      </c>
      <c r="C4" s="83" t="s">
        <v>233</v>
      </c>
      <c r="D4" s="84" t="s">
        <v>236</v>
      </c>
    </row>
    <row r="5">
      <c r="A5" s="82" t="s">
        <v>237</v>
      </c>
      <c r="B5" s="79" t="s">
        <v>238</v>
      </c>
      <c r="C5" s="79" t="s">
        <v>239</v>
      </c>
      <c r="D5" s="84" t="s">
        <v>240</v>
      </c>
    </row>
    <row r="6">
      <c r="A6" s="85" t="s">
        <v>241</v>
      </c>
      <c r="B6" s="79" t="s">
        <v>242</v>
      </c>
      <c r="C6" s="86" t="s">
        <v>243</v>
      </c>
      <c r="D6" s="84" t="s">
        <v>244</v>
      </c>
    </row>
    <row r="7">
      <c r="A7" s="82" t="s">
        <v>245</v>
      </c>
      <c r="B7" s="79" t="s">
        <v>246</v>
      </c>
      <c r="C7" s="87">
        <v>0.019016203703703705</v>
      </c>
      <c r="D7" s="84" t="s">
        <v>247</v>
      </c>
    </row>
    <row r="8">
      <c r="A8" s="82" t="s">
        <v>248</v>
      </c>
      <c r="B8" s="79" t="s">
        <v>249</v>
      </c>
      <c r="C8" s="79" t="s">
        <v>250</v>
      </c>
      <c r="D8" s="84" t="s">
        <v>251</v>
      </c>
    </row>
    <row r="9">
      <c r="A9" s="82" t="s">
        <v>252</v>
      </c>
      <c r="B9" s="79" t="s">
        <v>253</v>
      </c>
      <c r="C9" s="83" t="s">
        <v>254</v>
      </c>
      <c r="D9" s="84" t="s">
        <v>255</v>
      </c>
    </row>
    <row r="10">
      <c r="A10" s="82" t="s">
        <v>256</v>
      </c>
      <c r="B10" s="79" t="s">
        <v>257</v>
      </c>
      <c r="C10" s="83" t="s">
        <v>258</v>
      </c>
      <c r="D10" s="84" t="s">
        <v>259</v>
      </c>
    </row>
    <row r="11">
      <c r="A11" s="78" t="s">
        <v>260</v>
      </c>
      <c r="B11" s="79" t="s">
        <v>261</v>
      </c>
      <c r="C11" s="80" t="s">
        <v>262</v>
      </c>
      <c r="D11" s="81" t="s">
        <v>263</v>
      </c>
    </row>
    <row r="12">
      <c r="A12" s="78" t="s">
        <v>264</v>
      </c>
      <c r="B12" s="79" t="s">
        <v>265</v>
      </c>
      <c r="C12" s="80" t="s">
        <v>266</v>
      </c>
      <c r="D12" s="81" t="s">
        <v>267</v>
      </c>
    </row>
    <row r="13">
      <c r="A13" s="82" t="s">
        <v>268</v>
      </c>
      <c r="B13" s="79" t="s">
        <v>269</v>
      </c>
      <c r="C13" s="87">
        <v>0.016134259259259258</v>
      </c>
      <c r="D13" s="84" t="s">
        <v>270</v>
      </c>
    </row>
    <row r="14">
      <c r="A14" s="78" t="s">
        <v>271</v>
      </c>
      <c r="B14" s="79" t="s">
        <v>272</v>
      </c>
      <c r="C14" s="80" t="s">
        <v>273</v>
      </c>
      <c r="D14" s="81" t="s">
        <v>274</v>
      </c>
    </row>
    <row r="15">
      <c r="A15" s="78" t="s">
        <v>275</v>
      </c>
      <c r="B15" s="79" t="s">
        <v>276</v>
      </c>
      <c r="C15" s="80" t="s">
        <v>277</v>
      </c>
      <c r="D15" s="81" t="s">
        <v>278</v>
      </c>
    </row>
    <row r="16">
      <c r="A16" s="78" t="s">
        <v>279</v>
      </c>
      <c r="B16" s="79" t="s">
        <v>280</v>
      </c>
      <c r="C16" s="80" t="s">
        <v>281</v>
      </c>
      <c r="D16" s="81" t="s">
        <v>282</v>
      </c>
    </row>
    <row r="17">
      <c r="A17" s="78" t="s">
        <v>283</v>
      </c>
      <c r="B17" s="79" t="s">
        <v>284</v>
      </c>
      <c r="C17" s="80" t="s">
        <v>285</v>
      </c>
      <c r="D17" s="81" t="s">
        <v>286</v>
      </c>
    </row>
    <row r="18">
      <c r="A18" s="78" t="s">
        <v>287</v>
      </c>
      <c r="B18" s="79" t="s">
        <v>288</v>
      </c>
      <c r="C18" s="80" t="s">
        <v>289</v>
      </c>
      <c r="D18" s="81" t="s">
        <v>290</v>
      </c>
    </row>
    <row r="19">
      <c r="A19" s="78" t="s">
        <v>291</v>
      </c>
      <c r="B19" s="79" t="s">
        <v>292</v>
      </c>
      <c r="C19" s="92" t="s">
        <v>229</v>
      </c>
      <c r="D19" s="81" t="s">
        <v>293</v>
      </c>
    </row>
    <row r="20">
      <c r="A20" s="78" t="s">
        <v>294</v>
      </c>
      <c r="B20" s="79" t="s">
        <v>295</v>
      </c>
      <c r="C20" s="80" t="s">
        <v>296</v>
      </c>
      <c r="D20" s="81" t="s">
        <v>297</v>
      </c>
    </row>
    <row r="21">
      <c r="A21" s="78" t="s">
        <v>298</v>
      </c>
      <c r="B21" s="79" t="s">
        <v>299</v>
      </c>
      <c r="C21" s="80" t="s">
        <v>300</v>
      </c>
      <c r="D21" s="81" t="s">
        <v>301</v>
      </c>
    </row>
    <row r="22">
      <c r="A22" s="78" t="s">
        <v>302</v>
      </c>
      <c r="B22" s="79" t="s">
        <v>303</v>
      </c>
      <c r="C22" s="80" t="s">
        <v>304</v>
      </c>
      <c r="D22" s="81" t="s">
        <v>305</v>
      </c>
    </row>
    <row r="23">
      <c r="A23" s="78" t="s">
        <v>306</v>
      </c>
      <c r="B23" s="79" t="s">
        <v>307</v>
      </c>
      <c r="C23" s="80" t="s">
        <v>308</v>
      </c>
      <c r="D23" s="81" t="s">
        <v>309</v>
      </c>
    </row>
    <row r="24">
      <c r="A24" s="78" t="s">
        <v>310</v>
      </c>
      <c r="B24" s="79" t="s">
        <v>311</v>
      </c>
      <c r="C24" s="80" t="s">
        <v>312</v>
      </c>
      <c r="D24" s="81" t="s">
        <v>313</v>
      </c>
    </row>
    <row r="25">
      <c r="A25" s="78" t="s">
        <v>314</v>
      </c>
      <c r="B25" s="79" t="s">
        <v>315</v>
      </c>
      <c r="C25" s="80" t="s">
        <v>316</v>
      </c>
      <c r="D25" s="81" t="s">
        <v>317</v>
      </c>
    </row>
    <row r="26">
      <c r="A26" s="78" t="s">
        <v>318</v>
      </c>
      <c r="B26" s="79" t="s">
        <v>319</v>
      </c>
      <c r="C26" s="80" t="s">
        <v>320</v>
      </c>
      <c r="D26" s="81" t="s">
        <v>321</v>
      </c>
    </row>
    <row r="27">
      <c r="A27" s="78" t="s">
        <v>322</v>
      </c>
      <c r="B27" s="79" t="s">
        <v>323</v>
      </c>
      <c r="C27" s="80" t="s">
        <v>324</v>
      </c>
      <c r="D27" s="81" t="s">
        <v>325</v>
      </c>
    </row>
    <row r="28">
      <c r="A28" s="78" t="s">
        <v>326</v>
      </c>
      <c r="B28" s="79" t="s">
        <v>327</v>
      </c>
      <c r="C28" s="80" t="s">
        <v>328</v>
      </c>
      <c r="D28" s="81" t="s">
        <v>329</v>
      </c>
    </row>
    <row r="29">
      <c r="A29" s="78" t="s">
        <v>331</v>
      </c>
      <c r="B29" s="79" t="s">
        <v>332</v>
      </c>
      <c r="C29" s="80" t="s">
        <v>333</v>
      </c>
      <c r="D29" s="81" t="s">
        <v>334</v>
      </c>
    </row>
    <row r="30">
      <c r="A30" s="78" t="s">
        <v>335</v>
      </c>
      <c r="B30" s="79" t="s">
        <v>336</v>
      </c>
      <c r="C30" s="80" t="s">
        <v>337</v>
      </c>
      <c r="D30" s="81" t="s">
        <v>338</v>
      </c>
    </row>
    <row r="31">
      <c r="A31" s="78" t="s">
        <v>339</v>
      </c>
      <c r="B31" s="79" t="s">
        <v>340</v>
      </c>
      <c r="C31" s="80" t="s">
        <v>341</v>
      </c>
      <c r="D31" s="81" t="s">
        <v>342</v>
      </c>
    </row>
    <row r="32">
      <c r="A32" s="78" t="s">
        <v>343</v>
      </c>
      <c r="B32" s="79" t="s">
        <v>344</v>
      </c>
      <c r="C32" s="80" t="s">
        <v>345</v>
      </c>
      <c r="D32" s="81" t="s">
        <v>346</v>
      </c>
    </row>
    <row r="33">
      <c r="A33" s="78" t="s">
        <v>347</v>
      </c>
      <c r="B33" s="79" t="s">
        <v>348</v>
      </c>
      <c r="C33" s="80" t="s">
        <v>349</v>
      </c>
      <c r="D33" s="81" t="s">
        <v>350</v>
      </c>
    </row>
    <row r="34">
      <c r="A34" s="78" t="s">
        <v>351</v>
      </c>
      <c r="B34" s="79" t="s">
        <v>352</v>
      </c>
      <c r="C34" s="80" t="s">
        <v>353</v>
      </c>
      <c r="D34" s="81" t="s">
        <v>354</v>
      </c>
    </row>
    <row r="35">
      <c r="A35" s="78" t="s">
        <v>355</v>
      </c>
      <c r="B35" s="79" t="s">
        <v>356</v>
      </c>
      <c r="C35" s="80" t="s">
        <v>357</v>
      </c>
      <c r="D35" s="81" t="s">
        <v>358</v>
      </c>
    </row>
    <row r="36">
      <c r="A36" s="78" t="s">
        <v>359</v>
      </c>
      <c r="B36" s="79" t="s">
        <v>361</v>
      </c>
      <c r="C36" s="80" t="s">
        <v>362</v>
      </c>
      <c r="D36" s="81" t="s">
        <v>363</v>
      </c>
    </row>
    <row r="37">
      <c r="A37" s="78" t="s">
        <v>364</v>
      </c>
      <c r="B37" s="79" t="s">
        <v>365</v>
      </c>
      <c r="C37" s="80" t="s">
        <v>366</v>
      </c>
      <c r="D37" s="81" t="s">
        <v>367</v>
      </c>
    </row>
    <row r="38">
      <c r="A38" s="78" t="s">
        <v>368</v>
      </c>
      <c r="B38" s="79" t="s">
        <v>369</v>
      </c>
      <c r="C38" s="80" t="s">
        <v>370</v>
      </c>
      <c r="D38" s="81" t="s">
        <v>371</v>
      </c>
    </row>
    <row r="39">
      <c r="A39" s="78" t="s">
        <v>372</v>
      </c>
      <c r="B39" s="79" t="s">
        <v>373</v>
      </c>
      <c r="C39" s="80" t="s">
        <v>374</v>
      </c>
      <c r="D39" s="81" t="s">
        <v>375</v>
      </c>
    </row>
    <row r="40">
      <c r="A40" s="94"/>
      <c r="B40" s="95"/>
      <c r="C40" s="96"/>
      <c r="D40" s="97"/>
    </row>
    <row r="41">
      <c r="A41" s="94"/>
      <c r="B41" s="95"/>
      <c r="C41" s="96"/>
      <c r="D41" s="97"/>
    </row>
    <row r="42">
      <c r="A42" s="98"/>
      <c r="B42" s="95"/>
      <c r="C42" s="96"/>
      <c r="D42" s="97"/>
    </row>
    <row r="43">
      <c r="A43" s="94"/>
      <c r="B43" s="95"/>
      <c r="C43" s="96"/>
      <c r="D43" s="97"/>
    </row>
    <row r="44">
      <c r="A44" s="98"/>
      <c r="B44" s="95"/>
      <c r="C44" s="96"/>
      <c r="D44" s="97"/>
    </row>
  </sheetData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75"/>
  <cols>
    <col customWidth="1" min="1" max="1" width="19.13"/>
    <col customWidth="1" min="2" max="2" width="18.25"/>
    <col customWidth="1" min="3" max="3" width="7.0"/>
    <col customWidth="1" min="5" max="5" width="7.13"/>
    <col customWidth="1" min="6" max="6" width="7.25"/>
    <col customWidth="1" min="7" max="7" width="6.63"/>
    <col customWidth="1" min="8" max="8" width="7.75"/>
    <col customWidth="1" min="9" max="9" width="6.5"/>
    <col customWidth="1" min="10" max="10" width="6.38"/>
  </cols>
  <sheetData>
    <row r="1">
      <c r="A1" s="101" t="s">
        <v>386</v>
      </c>
      <c r="B1" s="101" t="s">
        <v>387</v>
      </c>
      <c r="C1" s="102" t="s">
        <v>388</v>
      </c>
      <c r="D1" s="103" t="s">
        <v>389</v>
      </c>
      <c r="E1" s="103" t="s">
        <v>390</v>
      </c>
      <c r="F1" s="103" t="s">
        <v>391</v>
      </c>
      <c r="G1" s="103" t="s">
        <v>392</v>
      </c>
      <c r="H1" s="103" t="s">
        <v>393</v>
      </c>
      <c r="I1" s="103" t="s">
        <v>394</v>
      </c>
      <c r="J1" s="103" t="s">
        <v>396</v>
      </c>
    </row>
    <row r="2">
      <c r="A2" s="104" t="s">
        <v>397</v>
      </c>
      <c r="B2" s="104" t="s">
        <v>271</v>
      </c>
      <c r="C2" s="105" t="s">
        <v>399</v>
      </c>
      <c r="D2" s="12"/>
      <c r="E2" s="26"/>
      <c r="F2" s="26"/>
      <c r="G2" s="26"/>
      <c r="H2" s="26"/>
      <c r="I2" s="26"/>
      <c r="J2" s="26"/>
    </row>
    <row r="3">
      <c r="A3" s="104" t="s">
        <v>401</v>
      </c>
      <c r="B3" s="104" t="s">
        <v>355</v>
      </c>
      <c r="C3" s="105">
        <v>9.0</v>
      </c>
      <c r="D3" s="26"/>
      <c r="E3" s="26"/>
      <c r="F3" s="26"/>
      <c r="G3" s="26"/>
      <c r="H3" s="26"/>
      <c r="I3" s="26"/>
      <c r="J3" s="26"/>
    </row>
    <row r="4">
      <c r="A4" s="104" t="s">
        <v>402</v>
      </c>
      <c r="B4" s="104" t="s">
        <v>237</v>
      </c>
      <c r="C4" s="105">
        <v>9.0</v>
      </c>
      <c r="D4" s="12" t="s">
        <v>403</v>
      </c>
      <c r="E4" s="26"/>
      <c r="F4" s="26"/>
      <c r="G4" s="26"/>
      <c r="H4" s="26"/>
      <c r="I4" s="26"/>
      <c r="J4" s="26"/>
    </row>
    <row r="5">
      <c r="A5" s="112" t="s">
        <v>404</v>
      </c>
      <c r="B5" s="112" t="s">
        <v>275</v>
      </c>
      <c r="C5" s="105" t="s">
        <v>399</v>
      </c>
      <c r="D5" s="12"/>
      <c r="E5" s="26"/>
      <c r="F5" s="26"/>
      <c r="G5" s="26"/>
      <c r="H5" s="26"/>
      <c r="I5" s="26"/>
      <c r="J5" s="26"/>
    </row>
    <row r="6">
      <c r="A6" s="104" t="s">
        <v>407</v>
      </c>
      <c r="B6" s="104" t="s">
        <v>245</v>
      </c>
      <c r="C6" s="105">
        <v>9.0</v>
      </c>
      <c r="D6" s="12" t="s">
        <v>403</v>
      </c>
      <c r="E6" s="26"/>
      <c r="F6" s="26"/>
      <c r="G6" s="26"/>
      <c r="H6" s="26"/>
      <c r="I6" s="26"/>
      <c r="J6" s="26"/>
    </row>
    <row r="7">
      <c r="A7" s="104" t="s">
        <v>408</v>
      </c>
      <c r="B7" s="104" t="s">
        <v>409</v>
      </c>
      <c r="C7" s="105">
        <v>9.0</v>
      </c>
      <c r="D7" s="26"/>
      <c r="E7" s="26"/>
      <c r="F7" s="26"/>
      <c r="G7" s="26"/>
      <c r="H7" s="26"/>
      <c r="I7" s="26"/>
      <c r="J7" s="26"/>
    </row>
    <row r="8">
      <c r="A8" s="104" t="s">
        <v>410</v>
      </c>
      <c r="B8" s="104" t="s">
        <v>411</v>
      </c>
      <c r="C8" s="105">
        <v>9.0</v>
      </c>
      <c r="D8" s="26"/>
      <c r="E8" s="26"/>
      <c r="F8" s="26"/>
      <c r="G8" s="26"/>
      <c r="H8" s="26"/>
      <c r="I8" s="26"/>
      <c r="J8" s="26"/>
    </row>
    <row r="9">
      <c r="A9" s="104" t="s">
        <v>412</v>
      </c>
      <c r="B9" s="104" t="s">
        <v>413</v>
      </c>
      <c r="C9" s="105">
        <v>9.0</v>
      </c>
      <c r="D9" s="12" t="s">
        <v>399</v>
      </c>
      <c r="E9" s="26"/>
      <c r="F9" s="26"/>
      <c r="G9" s="26"/>
      <c r="H9" s="26"/>
      <c r="I9" s="26"/>
      <c r="J9" s="26"/>
    </row>
    <row r="10">
      <c r="A10" s="112" t="s">
        <v>414</v>
      </c>
      <c r="B10" s="112" t="s">
        <v>415</v>
      </c>
      <c r="C10" s="105" t="s">
        <v>399</v>
      </c>
      <c r="D10" s="12"/>
      <c r="E10" s="26"/>
      <c r="F10" s="26"/>
      <c r="G10" s="26"/>
      <c r="H10" s="26"/>
      <c r="I10" s="26"/>
      <c r="J10" s="26"/>
    </row>
    <row r="11">
      <c r="A11" s="112" t="s">
        <v>416</v>
      </c>
      <c r="B11" s="112" t="s">
        <v>417</v>
      </c>
      <c r="C11" s="114">
        <v>9.0</v>
      </c>
      <c r="D11" s="12" t="s">
        <v>399</v>
      </c>
      <c r="E11" s="26"/>
      <c r="F11" s="26"/>
      <c r="G11" s="26"/>
      <c r="H11" s="26"/>
      <c r="I11" s="26"/>
      <c r="J11" s="26"/>
    </row>
    <row r="12">
      <c r="A12" s="104" t="s">
        <v>418</v>
      </c>
      <c r="B12" s="104" t="s">
        <v>419</v>
      </c>
      <c r="C12" s="105">
        <v>9.0</v>
      </c>
      <c r="D12" s="26"/>
      <c r="E12" s="26"/>
      <c r="F12" s="26"/>
      <c r="G12" s="26"/>
      <c r="H12" s="26"/>
      <c r="I12" s="26"/>
      <c r="J12" s="26"/>
    </row>
    <row r="13">
      <c r="A13" s="112" t="s">
        <v>420</v>
      </c>
      <c r="B13" s="112" t="s">
        <v>264</v>
      </c>
      <c r="C13" s="114">
        <v>9.0</v>
      </c>
      <c r="D13" s="12" t="s">
        <v>403</v>
      </c>
      <c r="E13" s="26"/>
      <c r="F13" s="26"/>
      <c r="G13" s="26"/>
      <c r="H13" s="26"/>
      <c r="I13" s="26"/>
      <c r="J13" s="26"/>
    </row>
    <row r="14">
      <c r="A14" s="104" t="s">
        <v>422</v>
      </c>
      <c r="B14" s="104" t="s">
        <v>260</v>
      </c>
      <c r="C14" s="105">
        <v>9.0</v>
      </c>
      <c r="D14" s="12" t="s">
        <v>403</v>
      </c>
      <c r="E14" s="26"/>
      <c r="F14" s="26"/>
      <c r="G14" s="26"/>
      <c r="H14" s="26"/>
      <c r="I14" s="26"/>
      <c r="J14" s="26"/>
    </row>
    <row r="15">
      <c r="A15" s="115"/>
      <c r="B15" s="115"/>
      <c r="C15" s="115"/>
      <c r="D15" s="26"/>
      <c r="E15" s="26"/>
      <c r="F15" s="26"/>
      <c r="G15" s="26"/>
      <c r="H15" s="26"/>
      <c r="I15" s="26"/>
      <c r="J15" s="26"/>
    </row>
    <row r="16">
      <c r="A16" s="116" t="s">
        <v>424</v>
      </c>
      <c r="B16" s="116" t="s">
        <v>425</v>
      </c>
      <c r="C16" s="114">
        <v>10.0</v>
      </c>
      <c r="D16" s="26"/>
      <c r="E16" s="26"/>
      <c r="F16" s="26"/>
      <c r="G16" s="26"/>
      <c r="H16" s="26"/>
      <c r="I16" s="26"/>
      <c r="J16" s="26"/>
    </row>
    <row r="17">
      <c r="A17" s="116" t="s">
        <v>426</v>
      </c>
      <c r="B17" s="116" t="s">
        <v>372</v>
      </c>
      <c r="C17" s="114">
        <v>10.0</v>
      </c>
      <c r="D17" s="26"/>
      <c r="E17" s="26"/>
      <c r="F17" s="26"/>
      <c r="G17" s="26"/>
      <c r="H17" s="26"/>
      <c r="I17" s="26"/>
      <c r="J17" s="26"/>
    </row>
    <row r="18">
      <c r="A18" s="118" t="s">
        <v>410</v>
      </c>
      <c r="B18" s="118" t="s">
        <v>339</v>
      </c>
      <c r="C18" s="105">
        <v>10.0</v>
      </c>
      <c r="D18" s="12"/>
      <c r="E18" s="26"/>
      <c r="F18" s="26"/>
      <c r="G18" s="26"/>
      <c r="H18" s="26"/>
      <c r="I18" s="26"/>
      <c r="J18" s="26"/>
    </row>
    <row r="19">
      <c r="A19" s="119" t="s">
        <v>428</v>
      </c>
      <c r="B19" s="116" t="s">
        <v>302</v>
      </c>
      <c r="C19" s="114">
        <v>10.0</v>
      </c>
      <c r="D19" s="26"/>
      <c r="E19" s="26"/>
      <c r="F19" s="26"/>
      <c r="G19" s="26"/>
      <c r="H19" s="26"/>
      <c r="I19" s="26"/>
      <c r="J19" s="26"/>
    </row>
    <row r="20">
      <c r="A20" s="116" t="s">
        <v>429</v>
      </c>
      <c r="B20" s="112" t="s">
        <v>226</v>
      </c>
      <c r="C20" s="114">
        <v>10.0</v>
      </c>
      <c r="D20" s="12" t="s">
        <v>399</v>
      </c>
      <c r="E20" s="26"/>
      <c r="F20" s="26"/>
      <c r="G20" s="26"/>
      <c r="H20" s="26"/>
      <c r="I20" s="26"/>
      <c r="J20" s="26"/>
    </row>
    <row r="21">
      <c r="A21" s="116" t="s">
        <v>429</v>
      </c>
      <c r="B21" s="112" t="s">
        <v>430</v>
      </c>
      <c r="C21" s="114">
        <v>10.0</v>
      </c>
      <c r="D21" s="12" t="s">
        <v>399</v>
      </c>
      <c r="E21" s="26"/>
      <c r="F21" s="26"/>
      <c r="G21" s="26"/>
      <c r="H21" s="26"/>
      <c r="I21" s="26"/>
      <c r="J21" s="26"/>
    </row>
    <row r="22">
      <c r="A22" s="119" t="s">
        <v>432</v>
      </c>
      <c r="B22" s="112" t="s">
        <v>433</v>
      </c>
      <c r="C22" s="105" t="s">
        <v>399</v>
      </c>
      <c r="D22" s="26"/>
      <c r="E22" s="26"/>
      <c r="F22" s="26"/>
      <c r="G22" s="26"/>
      <c r="H22" s="26"/>
      <c r="I22" s="26"/>
      <c r="J22" s="26"/>
    </row>
    <row r="23">
      <c r="A23" s="112" t="s">
        <v>434</v>
      </c>
      <c r="B23" s="112" t="s">
        <v>351</v>
      </c>
      <c r="C23" s="114">
        <v>10.0</v>
      </c>
      <c r="D23" s="26"/>
      <c r="E23" s="26"/>
      <c r="F23" s="26"/>
      <c r="G23" s="26"/>
      <c r="H23" s="26"/>
      <c r="I23" s="26"/>
      <c r="J23" s="26"/>
    </row>
    <row r="24">
      <c r="A24" s="112" t="s">
        <v>435</v>
      </c>
      <c r="B24" s="112" t="s">
        <v>283</v>
      </c>
      <c r="C24" s="105" t="s">
        <v>399</v>
      </c>
      <c r="D24" s="12"/>
      <c r="E24" s="26"/>
      <c r="F24" s="26"/>
      <c r="G24" s="26"/>
      <c r="H24" s="26"/>
      <c r="I24" s="26"/>
      <c r="J24" s="26"/>
    </row>
    <row r="25">
      <c r="A25" s="112"/>
      <c r="B25" s="112"/>
      <c r="C25" s="114"/>
      <c r="D25" s="26"/>
      <c r="E25" s="26"/>
      <c r="F25" s="26"/>
      <c r="G25" s="26"/>
      <c r="H25" s="26"/>
      <c r="I25" s="26"/>
      <c r="J25" s="26"/>
    </row>
    <row r="26">
      <c r="A26" s="112"/>
      <c r="B26" s="112"/>
      <c r="C26" s="114"/>
      <c r="D26" s="26"/>
      <c r="E26" s="26"/>
      <c r="F26" s="26"/>
      <c r="G26" s="26"/>
      <c r="H26" s="26"/>
      <c r="I26" s="26"/>
      <c r="J26" s="26"/>
    </row>
    <row r="27">
      <c r="A27" s="101" t="s">
        <v>386</v>
      </c>
      <c r="B27" s="101" t="s">
        <v>387</v>
      </c>
      <c r="C27" s="102" t="s">
        <v>388</v>
      </c>
      <c r="D27" s="103"/>
      <c r="E27" s="103" t="s">
        <v>390</v>
      </c>
      <c r="F27" s="103" t="s">
        <v>391</v>
      </c>
      <c r="G27" s="103" t="s">
        <v>392</v>
      </c>
      <c r="H27" s="103" t="s">
        <v>393</v>
      </c>
      <c r="I27" s="103" t="s">
        <v>394</v>
      </c>
      <c r="J27" s="103" t="s">
        <v>396</v>
      </c>
    </row>
    <row r="28">
      <c r="A28" s="115"/>
      <c r="B28" s="115"/>
      <c r="C28" s="115"/>
      <c r="D28" s="26"/>
      <c r="E28" s="26"/>
      <c r="F28" s="26"/>
      <c r="G28" s="26"/>
      <c r="H28" s="26"/>
      <c r="I28" s="26"/>
      <c r="J28" s="26"/>
    </row>
    <row r="29">
      <c r="A29" s="116" t="s">
        <v>438</v>
      </c>
      <c r="B29" s="116" t="s">
        <v>326</v>
      </c>
      <c r="C29" s="114">
        <v>11.0</v>
      </c>
      <c r="D29" s="26"/>
      <c r="E29" s="26"/>
      <c r="F29" s="26"/>
      <c r="G29" s="26"/>
      <c r="H29" s="26"/>
      <c r="I29" s="26"/>
      <c r="J29" s="26"/>
    </row>
    <row r="30">
      <c r="A30" s="112" t="s">
        <v>439</v>
      </c>
      <c r="B30" s="112" t="s">
        <v>298</v>
      </c>
      <c r="C30" s="114">
        <v>11.0</v>
      </c>
      <c r="D30" s="26"/>
      <c r="E30" s="26"/>
      <c r="F30" s="26"/>
      <c r="G30" s="26"/>
      <c r="H30" s="26"/>
      <c r="I30" s="26"/>
      <c r="J30" s="26"/>
    </row>
    <row r="31">
      <c r="A31" s="112" t="s">
        <v>441</v>
      </c>
      <c r="B31" s="112" t="s">
        <v>322</v>
      </c>
      <c r="C31" s="114">
        <v>11.0</v>
      </c>
      <c r="D31" s="26"/>
      <c r="E31" s="26"/>
      <c r="F31" s="26"/>
      <c r="G31" s="26"/>
      <c r="H31" s="26"/>
      <c r="I31" s="26"/>
      <c r="J31" s="26"/>
    </row>
    <row r="32">
      <c r="A32" s="120" t="s">
        <v>442</v>
      </c>
      <c r="B32" s="120" t="s">
        <v>252</v>
      </c>
      <c r="C32" s="120">
        <v>11.0</v>
      </c>
      <c r="D32" s="12" t="s">
        <v>403</v>
      </c>
      <c r="E32" s="26"/>
      <c r="F32" s="26"/>
      <c r="G32" s="26"/>
      <c r="H32" s="26"/>
      <c r="I32" s="26"/>
      <c r="J32" s="26"/>
    </row>
    <row r="33">
      <c r="A33" s="112" t="s">
        <v>444</v>
      </c>
      <c r="B33" s="112" t="s">
        <v>331</v>
      </c>
      <c r="C33" s="114">
        <v>11.0</v>
      </c>
      <c r="D33" s="12"/>
      <c r="E33" s="26"/>
      <c r="F33" s="26"/>
      <c r="G33" s="26"/>
      <c r="H33" s="26"/>
      <c r="I33" s="26"/>
      <c r="J33" s="26"/>
    </row>
    <row r="34">
      <c r="A34" s="112" t="s">
        <v>445</v>
      </c>
      <c r="B34" s="112" t="s">
        <v>306</v>
      </c>
      <c r="C34" s="114">
        <v>11.0</v>
      </c>
      <c r="D34" s="12"/>
      <c r="E34" s="26"/>
      <c r="F34" s="26"/>
      <c r="G34" s="26"/>
      <c r="H34" s="26"/>
      <c r="I34" s="26"/>
      <c r="J34" s="26"/>
    </row>
    <row r="35">
      <c r="A35" s="112" t="s">
        <v>446</v>
      </c>
      <c r="B35" s="112" t="s">
        <v>248</v>
      </c>
      <c r="C35" s="114">
        <v>11.0</v>
      </c>
      <c r="D35" s="12" t="s">
        <v>403</v>
      </c>
      <c r="E35" s="26"/>
      <c r="F35" s="26"/>
      <c r="G35" s="26"/>
      <c r="H35" s="26"/>
      <c r="I35" s="26"/>
      <c r="J35" s="26"/>
    </row>
    <row r="36">
      <c r="A36" s="112" t="s">
        <v>447</v>
      </c>
      <c r="B36" s="112" t="s">
        <v>448</v>
      </c>
      <c r="C36" s="114">
        <v>11.0</v>
      </c>
      <c r="D36" s="12"/>
      <c r="E36" s="26"/>
      <c r="F36" s="26"/>
      <c r="G36" s="26"/>
      <c r="H36" s="26"/>
      <c r="I36" s="26"/>
      <c r="J36" s="26"/>
    </row>
    <row r="37">
      <c r="A37" s="112" t="s">
        <v>449</v>
      </c>
      <c r="B37" s="112" t="s">
        <v>450</v>
      </c>
      <c r="C37" s="114">
        <v>11.0</v>
      </c>
      <c r="D37" s="12" t="s">
        <v>403</v>
      </c>
      <c r="E37" s="26"/>
      <c r="F37" s="26"/>
      <c r="G37" s="26"/>
      <c r="H37" s="26"/>
      <c r="I37" s="26"/>
      <c r="J37" s="26"/>
    </row>
    <row r="38">
      <c r="A38" s="112"/>
      <c r="B38" s="112"/>
      <c r="C38" s="114"/>
      <c r="D38" s="26"/>
      <c r="E38" s="26"/>
      <c r="F38" s="26"/>
      <c r="G38" s="26"/>
      <c r="H38" s="26"/>
      <c r="I38" s="26"/>
      <c r="J38" s="26"/>
    </row>
    <row r="39">
      <c r="A39" s="112"/>
      <c r="B39" s="112"/>
      <c r="C39" s="114"/>
      <c r="D39" s="26"/>
      <c r="E39" s="26"/>
      <c r="F39" s="26"/>
      <c r="G39" s="26"/>
      <c r="H39" s="26"/>
      <c r="I39" s="26"/>
      <c r="J39" s="26"/>
    </row>
    <row r="40">
      <c r="A40" s="112"/>
      <c r="B40" s="112"/>
      <c r="C40" s="114"/>
      <c r="D40" s="26"/>
      <c r="E40" s="26"/>
      <c r="F40" s="26"/>
      <c r="G40" s="26"/>
      <c r="H40" s="26"/>
      <c r="I40" s="26"/>
      <c r="J40" s="26"/>
    </row>
    <row r="41">
      <c r="A41" s="112"/>
      <c r="B41" s="120"/>
      <c r="C41" s="105"/>
      <c r="D41" s="26"/>
      <c r="E41" s="26"/>
      <c r="F41" s="26"/>
      <c r="G41" s="26"/>
      <c r="H41" s="26"/>
      <c r="I41" s="26"/>
      <c r="J41" s="26"/>
    </row>
    <row r="42">
      <c r="A42" s="115"/>
      <c r="B42" s="115"/>
      <c r="C42" s="115"/>
      <c r="D42" s="26"/>
      <c r="E42" s="26"/>
      <c r="F42" s="26"/>
      <c r="G42" s="26"/>
      <c r="H42" s="26"/>
      <c r="I42" s="26"/>
      <c r="J42" s="26"/>
    </row>
    <row r="43">
      <c r="A43" s="112"/>
      <c r="B43" s="112"/>
      <c r="C43" s="114"/>
      <c r="D43" s="26"/>
      <c r="E43" s="26"/>
      <c r="F43" s="26"/>
      <c r="G43" s="26"/>
      <c r="H43" s="26"/>
      <c r="I43" s="26"/>
      <c r="J43" s="26"/>
    </row>
    <row r="44">
      <c r="A44" s="112"/>
      <c r="B44" s="112"/>
      <c r="C44" s="114"/>
      <c r="D44" s="26"/>
      <c r="E44" s="26"/>
      <c r="F44" s="26"/>
      <c r="G44" s="26"/>
      <c r="H44" s="26"/>
      <c r="I44" s="26"/>
      <c r="J44" s="26"/>
    </row>
    <row r="45">
      <c r="A45" s="118"/>
      <c r="B45" s="118"/>
      <c r="C45" s="105"/>
      <c r="D45" s="26"/>
      <c r="E45" s="26"/>
      <c r="F45" s="26"/>
      <c r="G45" s="26"/>
      <c r="H45" s="26"/>
      <c r="I45" s="26"/>
      <c r="J45" s="26"/>
    </row>
    <row r="46">
      <c r="A46" s="123"/>
      <c r="B46" s="123"/>
      <c r="C46" s="114"/>
      <c r="D46" s="26"/>
      <c r="E46" s="26"/>
      <c r="F46" s="26"/>
      <c r="G46" s="26"/>
      <c r="H46" s="26"/>
      <c r="I46" s="26"/>
      <c r="J46" s="26"/>
    </row>
    <row r="47">
      <c r="A47" s="116"/>
      <c r="B47" s="116"/>
      <c r="C47" s="114"/>
      <c r="D47" s="26"/>
      <c r="E47" s="26"/>
      <c r="F47" s="26"/>
      <c r="G47" s="26"/>
      <c r="H47" s="26"/>
      <c r="I47" s="26"/>
      <c r="J47" s="26"/>
    </row>
    <row r="48">
      <c r="A48" s="112"/>
      <c r="B48" s="112"/>
      <c r="C48" s="114"/>
      <c r="D48" s="26"/>
      <c r="E48" s="26"/>
      <c r="F48" s="26"/>
      <c r="G48" s="26"/>
      <c r="H48" s="26"/>
      <c r="I48" s="26"/>
      <c r="J48" s="26"/>
    </row>
    <row r="49">
      <c r="A49" s="112"/>
      <c r="B49" s="112"/>
      <c r="C49" s="114"/>
      <c r="D49" s="26"/>
      <c r="E49" s="26"/>
      <c r="F49" s="26"/>
      <c r="G49" s="26"/>
      <c r="H49" s="26"/>
      <c r="I49" s="26"/>
      <c r="J49" s="26"/>
    </row>
    <row r="50">
      <c r="A50" s="112"/>
      <c r="B50" s="112"/>
      <c r="C50" s="114"/>
      <c r="D50" s="26"/>
      <c r="E50" s="26"/>
      <c r="F50" s="26"/>
      <c r="G50" s="26"/>
      <c r="H50" s="26"/>
      <c r="I50" s="26"/>
      <c r="J50" s="26"/>
    </row>
    <row r="51">
      <c r="A51" s="112"/>
      <c r="B51" s="112"/>
      <c r="C51" s="114"/>
      <c r="D51" s="26"/>
      <c r="E51" s="26"/>
      <c r="F51" s="26"/>
      <c r="G51" s="26"/>
      <c r="H51" s="26"/>
      <c r="I51" s="26"/>
      <c r="J51" s="26"/>
    </row>
    <row r="52">
      <c r="A52" s="112"/>
      <c r="B52" s="112"/>
      <c r="C52" s="114"/>
      <c r="D52" s="26"/>
      <c r="E52" s="26"/>
      <c r="F52" s="26"/>
      <c r="G52" s="26"/>
      <c r="H52" s="26"/>
      <c r="I52" s="26"/>
      <c r="J52" s="26"/>
    </row>
    <row r="53">
      <c r="A53" s="104"/>
      <c r="B53" s="104"/>
      <c r="C53" s="104"/>
      <c r="D53" s="26"/>
      <c r="E53" s="26"/>
      <c r="F53" s="26"/>
      <c r="G53" s="26"/>
      <c r="H53" s="26"/>
      <c r="I53" s="26"/>
      <c r="J53" s="26"/>
    </row>
  </sheetData>
  <printOptions gridLines="1" horizontalCentered="1"/>
  <pageMargins bottom="0.75" footer="0.0" header="0.0" left="0.7" right="0.7" top="0.75"/>
  <pageSetup cellComments="atEnd" orientation="portrait" pageOrder="overThenDown"/>
  <rowBreaks count="2" manualBreakCount="2">
    <brk man="1"/>
    <brk id="37" man="1"/>
  </rowBreaks>
  <colBreaks count="2" manualBreakCount="2">
    <brk man="1"/>
    <brk id="10" man="1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5" width="10.75"/>
    <col customWidth="1" min="6" max="6" width="9.0"/>
    <col customWidth="1" min="7" max="7" width="8.75"/>
    <col customWidth="1" min="8" max="8" width="8.63"/>
    <col customWidth="1" min="9" max="10" width="8.75"/>
    <col customWidth="1" min="11" max="11" width="10.75"/>
    <col customWidth="1" min="12" max="12" width="8.75"/>
    <col customWidth="1" min="13" max="13" width="11.0"/>
    <col customWidth="1" min="14" max="14" width="8.88"/>
    <col customWidth="1" min="15" max="15" width="9.88"/>
    <col customWidth="1" min="16" max="16" width="8.5"/>
    <col customWidth="1" min="17" max="17" width="9.88"/>
    <col customWidth="1" min="18" max="18" width="9.38"/>
    <col customWidth="1" min="19" max="19" width="10.75"/>
    <col customWidth="1" min="20" max="20" width="9.38"/>
    <col customWidth="1" min="21" max="21" width="11.88"/>
    <col customWidth="1" min="22" max="22" width="9.5"/>
  </cols>
  <sheetData>
    <row r="1">
      <c r="A1" s="1"/>
      <c r="B1" s="4" t="s">
        <v>2</v>
      </c>
      <c r="D1" s="7" t="s">
        <v>6</v>
      </c>
      <c r="E1" s="7" t="s">
        <v>8</v>
      </c>
      <c r="F1" s="1" t="s">
        <v>11</v>
      </c>
      <c r="G1" s="7" t="s">
        <v>15</v>
      </c>
      <c r="H1" s="1" t="s">
        <v>18</v>
      </c>
      <c r="I1" s="7" t="s">
        <v>19</v>
      </c>
      <c r="J1" s="7" t="s">
        <v>21</v>
      </c>
      <c r="K1" s="1" t="s">
        <v>23</v>
      </c>
    </row>
    <row r="2">
      <c r="A2" s="1"/>
      <c r="B2" s="1" t="s">
        <v>29</v>
      </c>
      <c r="C2" s="1" t="s">
        <v>31</v>
      </c>
      <c r="K2" s="12" t="s">
        <v>34</v>
      </c>
      <c r="L2" s="12" t="s">
        <v>37</v>
      </c>
      <c r="M2" s="12" t="s">
        <v>42</v>
      </c>
      <c r="N2" s="12" t="s">
        <v>45</v>
      </c>
      <c r="O2" s="12" t="s">
        <v>47</v>
      </c>
      <c r="P2" s="12" t="s">
        <v>48</v>
      </c>
      <c r="Q2" s="12" t="s">
        <v>49</v>
      </c>
      <c r="R2" s="12" t="s">
        <v>50</v>
      </c>
      <c r="S2" s="12" t="s">
        <v>51</v>
      </c>
      <c r="T2" s="12" t="s">
        <v>52</v>
      </c>
      <c r="U2" s="12" t="s">
        <v>54</v>
      </c>
      <c r="V2" s="12" t="s">
        <v>55</v>
      </c>
    </row>
    <row r="3">
      <c r="A3" s="1"/>
      <c r="B3" s="19" t="s">
        <v>56</v>
      </c>
      <c r="C3" s="19" t="s">
        <v>56</v>
      </c>
      <c r="D3" s="20">
        <v>12.0</v>
      </c>
      <c r="E3" s="22">
        <f t="shared" ref="E3:E26" si="1">F3*4+H3</f>
        <v>10</v>
      </c>
      <c r="F3" s="20">
        <v>2.0</v>
      </c>
      <c r="G3" s="23">
        <f t="shared" ref="G3:G26" si="2">F3*4/E3</f>
        <v>0.8</v>
      </c>
      <c r="H3" s="20">
        <v>2.0</v>
      </c>
      <c r="I3" s="24">
        <f t="shared" ref="I3:I26" si="3">H3/E3</f>
        <v>0.2</v>
      </c>
      <c r="J3" s="24">
        <f t="shared" ref="J3:J26" si="4">H3/(E3+F3)</f>
        <v>0.1666666667</v>
      </c>
      <c r="K3" s="26">
        <f t="shared" ref="K3:K26" si="5">6.5*H3</f>
        <v>13</v>
      </c>
      <c r="L3" s="26">
        <f t="shared" ref="L3:L26" si="6">H3*7</f>
        <v>14</v>
      </c>
      <c r="M3" s="26">
        <f t="shared" ref="M3:M26" si="7">H3*7.5</f>
        <v>15</v>
      </c>
      <c r="N3" s="26">
        <f t="shared" ref="N3:N21" si="8">H3*8</f>
        <v>16</v>
      </c>
      <c r="O3" s="26">
        <f t="shared" ref="O3:O20" si="9">H3*8.5</f>
        <v>17</v>
      </c>
      <c r="P3" s="26">
        <f t="shared" ref="P3:P20" si="10">H3*9</f>
        <v>18</v>
      </c>
      <c r="Q3" s="26">
        <f t="shared" ref="Q3:Q19" si="11">H3*9.5</f>
        <v>19</v>
      </c>
      <c r="R3" s="26">
        <f t="shared" ref="R3:R19" si="12">H3*10</f>
        <v>20</v>
      </c>
      <c r="S3" s="26">
        <f t="shared" ref="S3:S15" si="13">H3*10.5</f>
        <v>21</v>
      </c>
      <c r="T3" s="26">
        <f t="shared" ref="T3:T14" si="14">H3*11</f>
        <v>22</v>
      </c>
      <c r="U3" s="26">
        <f t="shared" ref="U3:U14" si="15">H3*11.5</f>
        <v>23</v>
      </c>
      <c r="V3" s="26">
        <f t="shared" ref="V3:V14" si="16">H3*12</f>
        <v>24</v>
      </c>
    </row>
    <row r="4">
      <c r="A4" s="1"/>
      <c r="B4" s="34"/>
      <c r="C4" s="34"/>
      <c r="D4" s="35">
        <v>13.0</v>
      </c>
      <c r="E4" s="37">
        <f t="shared" si="1"/>
        <v>11</v>
      </c>
      <c r="F4" s="35">
        <v>2.0</v>
      </c>
      <c r="G4" s="39">
        <f t="shared" si="2"/>
        <v>0.7272727273</v>
      </c>
      <c r="H4" s="35">
        <v>3.0</v>
      </c>
      <c r="I4" s="40">
        <f t="shared" si="3"/>
        <v>0.2727272727</v>
      </c>
      <c r="J4" s="42">
        <f t="shared" si="4"/>
        <v>0.2307692308</v>
      </c>
      <c r="K4" s="26">
        <f t="shared" si="5"/>
        <v>19.5</v>
      </c>
      <c r="L4" s="26">
        <f t="shared" si="6"/>
        <v>21</v>
      </c>
      <c r="M4" s="26">
        <f t="shared" si="7"/>
        <v>22.5</v>
      </c>
      <c r="N4" s="26">
        <f t="shared" si="8"/>
        <v>24</v>
      </c>
      <c r="O4" s="26">
        <f t="shared" si="9"/>
        <v>25.5</v>
      </c>
      <c r="P4" s="26">
        <f t="shared" si="10"/>
        <v>27</v>
      </c>
      <c r="Q4" s="26">
        <f t="shared" si="11"/>
        <v>28.5</v>
      </c>
      <c r="R4" s="26">
        <f t="shared" si="12"/>
        <v>30</v>
      </c>
      <c r="S4" s="26">
        <f t="shared" si="13"/>
        <v>31.5</v>
      </c>
      <c r="T4" s="26">
        <f t="shared" si="14"/>
        <v>33</v>
      </c>
      <c r="U4" s="26">
        <f t="shared" si="15"/>
        <v>34.5</v>
      </c>
      <c r="V4" s="26">
        <f t="shared" si="16"/>
        <v>36</v>
      </c>
    </row>
    <row r="5">
      <c r="A5" s="1"/>
      <c r="B5" s="34"/>
      <c r="C5" s="34"/>
      <c r="D5" s="35">
        <v>14.0</v>
      </c>
      <c r="E5" s="37">
        <f t="shared" si="1"/>
        <v>12</v>
      </c>
      <c r="F5" s="35">
        <v>2.0</v>
      </c>
      <c r="G5" s="39">
        <f t="shared" si="2"/>
        <v>0.6666666667</v>
      </c>
      <c r="H5" s="35">
        <v>4.0</v>
      </c>
      <c r="I5" s="40">
        <f t="shared" si="3"/>
        <v>0.3333333333</v>
      </c>
      <c r="J5" s="42">
        <f t="shared" si="4"/>
        <v>0.2857142857</v>
      </c>
      <c r="K5" s="26">
        <f t="shared" si="5"/>
        <v>26</v>
      </c>
      <c r="L5" s="26">
        <f t="shared" si="6"/>
        <v>28</v>
      </c>
      <c r="M5" s="26">
        <f t="shared" si="7"/>
        <v>30</v>
      </c>
      <c r="N5" s="26">
        <f t="shared" si="8"/>
        <v>32</v>
      </c>
      <c r="O5" s="26">
        <f t="shared" si="9"/>
        <v>34</v>
      </c>
      <c r="P5" s="26">
        <f t="shared" si="10"/>
        <v>36</v>
      </c>
      <c r="Q5" s="26">
        <f t="shared" si="11"/>
        <v>38</v>
      </c>
      <c r="R5" s="26">
        <f t="shared" si="12"/>
        <v>40</v>
      </c>
      <c r="S5" s="26">
        <f t="shared" si="13"/>
        <v>42</v>
      </c>
      <c r="T5" s="26">
        <f t="shared" si="14"/>
        <v>44</v>
      </c>
      <c r="U5" s="26">
        <f t="shared" si="15"/>
        <v>46</v>
      </c>
      <c r="V5" s="26">
        <f t="shared" si="16"/>
        <v>48</v>
      </c>
    </row>
    <row r="6">
      <c r="B6" s="34"/>
      <c r="C6" s="34"/>
      <c r="D6" s="1">
        <v>18.0</v>
      </c>
      <c r="E6" s="45">
        <f t="shared" si="1"/>
        <v>15</v>
      </c>
      <c r="F6" s="1">
        <v>3.0</v>
      </c>
      <c r="G6" s="46">
        <f t="shared" si="2"/>
        <v>0.8</v>
      </c>
      <c r="H6" s="1">
        <v>3.0</v>
      </c>
      <c r="I6" s="47">
        <f t="shared" si="3"/>
        <v>0.2</v>
      </c>
      <c r="J6" s="24">
        <f t="shared" si="4"/>
        <v>0.1666666667</v>
      </c>
      <c r="K6" s="26">
        <f t="shared" si="5"/>
        <v>19.5</v>
      </c>
      <c r="L6" s="26">
        <f t="shared" si="6"/>
        <v>21</v>
      </c>
      <c r="M6" s="26">
        <f t="shared" si="7"/>
        <v>22.5</v>
      </c>
      <c r="N6" s="26">
        <f t="shared" si="8"/>
        <v>24</v>
      </c>
      <c r="O6" s="26">
        <f t="shared" si="9"/>
        <v>25.5</v>
      </c>
      <c r="P6" s="26">
        <f t="shared" si="10"/>
        <v>27</v>
      </c>
      <c r="Q6" s="26">
        <f t="shared" si="11"/>
        <v>28.5</v>
      </c>
      <c r="R6" s="26">
        <f t="shared" si="12"/>
        <v>30</v>
      </c>
      <c r="S6" s="26">
        <f t="shared" si="13"/>
        <v>31.5</v>
      </c>
      <c r="T6" s="26">
        <f t="shared" si="14"/>
        <v>33</v>
      </c>
      <c r="U6" s="26">
        <f t="shared" si="15"/>
        <v>34.5</v>
      </c>
      <c r="V6" s="26">
        <f t="shared" si="16"/>
        <v>36</v>
      </c>
    </row>
    <row r="7">
      <c r="B7" s="52"/>
      <c r="C7" s="52"/>
      <c r="D7" s="1">
        <v>19.0</v>
      </c>
      <c r="E7" s="45">
        <f t="shared" si="1"/>
        <v>16</v>
      </c>
      <c r="F7" s="1">
        <v>3.0</v>
      </c>
      <c r="G7" s="46">
        <f t="shared" si="2"/>
        <v>0.75</v>
      </c>
      <c r="H7" s="1">
        <v>4.0</v>
      </c>
      <c r="I7" s="47">
        <f t="shared" si="3"/>
        <v>0.25</v>
      </c>
      <c r="J7" s="24">
        <f t="shared" si="4"/>
        <v>0.2105263158</v>
      </c>
      <c r="K7" s="26">
        <f t="shared" si="5"/>
        <v>26</v>
      </c>
      <c r="L7" s="26">
        <f t="shared" si="6"/>
        <v>28</v>
      </c>
      <c r="M7" s="26">
        <f t="shared" si="7"/>
        <v>30</v>
      </c>
      <c r="N7" s="26">
        <f t="shared" si="8"/>
        <v>32</v>
      </c>
      <c r="O7" s="26">
        <f t="shared" si="9"/>
        <v>34</v>
      </c>
      <c r="P7" s="26">
        <f t="shared" si="10"/>
        <v>36</v>
      </c>
      <c r="Q7" s="26">
        <f t="shared" si="11"/>
        <v>38</v>
      </c>
      <c r="R7" s="26">
        <f t="shared" si="12"/>
        <v>40</v>
      </c>
      <c r="S7" s="26">
        <f t="shared" si="13"/>
        <v>42</v>
      </c>
      <c r="T7" s="26">
        <f t="shared" si="14"/>
        <v>44</v>
      </c>
      <c r="U7" s="26">
        <f t="shared" si="15"/>
        <v>46</v>
      </c>
      <c r="V7" s="26">
        <f t="shared" si="16"/>
        <v>48</v>
      </c>
    </row>
    <row r="8">
      <c r="A8" s="54"/>
      <c r="B8" s="55" t="s">
        <v>173</v>
      </c>
      <c r="C8" s="56" t="s">
        <v>173</v>
      </c>
      <c r="D8" s="35">
        <v>20.0</v>
      </c>
      <c r="E8" s="57">
        <f t="shared" si="1"/>
        <v>17</v>
      </c>
      <c r="F8" s="58">
        <v>3.0</v>
      </c>
      <c r="G8" s="59">
        <f t="shared" si="2"/>
        <v>0.7058823529</v>
      </c>
      <c r="H8" s="58">
        <v>5.0</v>
      </c>
      <c r="I8" s="42">
        <f t="shared" si="3"/>
        <v>0.2941176471</v>
      </c>
      <c r="J8" s="42">
        <f t="shared" si="4"/>
        <v>0.25</v>
      </c>
      <c r="K8" s="26">
        <f t="shared" si="5"/>
        <v>32.5</v>
      </c>
      <c r="L8" s="26">
        <f t="shared" si="6"/>
        <v>35</v>
      </c>
      <c r="M8" s="26">
        <f t="shared" si="7"/>
        <v>37.5</v>
      </c>
      <c r="N8" s="26">
        <f t="shared" si="8"/>
        <v>40</v>
      </c>
      <c r="O8" s="26">
        <f t="shared" si="9"/>
        <v>42.5</v>
      </c>
      <c r="P8" s="26">
        <f t="shared" si="10"/>
        <v>45</v>
      </c>
      <c r="Q8" s="26">
        <f t="shared" si="11"/>
        <v>47.5</v>
      </c>
      <c r="R8" s="26">
        <f t="shared" si="12"/>
        <v>50</v>
      </c>
      <c r="S8" s="26">
        <f t="shared" si="13"/>
        <v>52.5</v>
      </c>
      <c r="T8" s="26">
        <f t="shared" si="14"/>
        <v>55</v>
      </c>
      <c r="U8" s="26">
        <f t="shared" si="15"/>
        <v>57.5</v>
      </c>
      <c r="V8" s="26">
        <f t="shared" si="16"/>
        <v>60</v>
      </c>
    </row>
    <row r="9">
      <c r="A9" s="63"/>
      <c r="B9" s="64"/>
      <c r="C9" s="34"/>
      <c r="D9" s="35">
        <v>21.0</v>
      </c>
      <c r="E9" s="37">
        <f t="shared" si="1"/>
        <v>18</v>
      </c>
      <c r="F9" s="35">
        <v>3.0</v>
      </c>
      <c r="G9" s="39">
        <f t="shared" si="2"/>
        <v>0.6666666667</v>
      </c>
      <c r="H9" s="35">
        <v>6.0</v>
      </c>
      <c r="I9" s="40">
        <f t="shared" si="3"/>
        <v>0.3333333333</v>
      </c>
      <c r="J9" s="42">
        <f t="shared" si="4"/>
        <v>0.2857142857</v>
      </c>
      <c r="K9" s="26">
        <f t="shared" si="5"/>
        <v>39</v>
      </c>
      <c r="L9" s="26">
        <f t="shared" si="6"/>
        <v>42</v>
      </c>
      <c r="M9" s="26">
        <f t="shared" si="7"/>
        <v>45</v>
      </c>
      <c r="N9" s="26">
        <f t="shared" si="8"/>
        <v>48</v>
      </c>
      <c r="O9" s="26">
        <f t="shared" si="9"/>
        <v>51</v>
      </c>
      <c r="P9" s="26">
        <f t="shared" si="10"/>
        <v>54</v>
      </c>
      <c r="Q9" s="26">
        <f t="shared" si="11"/>
        <v>57</v>
      </c>
      <c r="R9" s="26">
        <f t="shared" si="12"/>
        <v>60</v>
      </c>
      <c r="S9" s="26">
        <f t="shared" si="13"/>
        <v>63</v>
      </c>
      <c r="T9" s="26">
        <f t="shared" si="14"/>
        <v>66</v>
      </c>
      <c r="U9" s="26">
        <f t="shared" si="15"/>
        <v>69</v>
      </c>
      <c r="V9" s="26">
        <f t="shared" si="16"/>
        <v>72</v>
      </c>
    </row>
    <row r="10">
      <c r="A10" s="63"/>
      <c r="B10" s="64"/>
      <c r="C10" s="34"/>
      <c r="D10" s="1">
        <v>25.0</v>
      </c>
      <c r="E10" s="45">
        <f t="shared" si="1"/>
        <v>21</v>
      </c>
      <c r="F10" s="1">
        <v>4.0</v>
      </c>
      <c r="G10" s="46">
        <f t="shared" si="2"/>
        <v>0.7619047619</v>
      </c>
      <c r="H10" s="1">
        <v>5.0</v>
      </c>
      <c r="I10" s="47">
        <f t="shared" si="3"/>
        <v>0.2380952381</v>
      </c>
      <c r="J10" s="24">
        <f t="shared" si="4"/>
        <v>0.2</v>
      </c>
      <c r="K10" s="26">
        <f t="shared" si="5"/>
        <v>32.5</v>
      </c>
      <c r="L10" s="26">
        <f t="shared" si="6"/>
        <v>35</v>
      </c>
      <c r="M10" s="26">
        <f t="shared" si="7"/>
        <v>37.5</v>
      </c>
      <c r="N10" s="26">
        <f t="shared" si="8"/>
        <v>40</v>
      </c>
      <c r="O10" s="26">
        <f t="shared" si="9"/>
        <v>42.5</v>
      </c>
      <c r="P10" s="26">
        <f t="shared" si="10"/>
        <v>45</v>
      </c>
      <c r="Q10" s="26">
        <f t="shared" si="11"/>
        <v>47.5</v>
      </c>
      <c r="R10" s="26">
        <f t="shared" si="12"/>
        <v>50</v>
      </c>
      <c r="S10" s="26">
        <f t="shared" si="13"/>
        <v>52.5</v>
      </c>
      <c r="T10" s="26">
        <f t="shared" si="14"/>
        <v>55</v>
      </c>
      <c r="U10" s="26">
        <f t="shared" si="15"/>
        <v>57.5</v>
      </c>
      <c r="V10" s="26">
        <f t="shared" si="16"/>
        <v>60</v>
      </c>
    </row>
    <row r="11">
      <c r="A11" s="63"/>
      <c r="B11" s="68"/>
      <c r="C11" s="34"/>
      <c r="D11" s="35">
        <v>26.0</v>
      </c>
      <c r="E11" s="37">
        <f t="shared" si="1"/>
        <v>22</v>
      </c>
      <c r="F11" s="35">
        <v>4.0</v>
      </c>
      <c r="G11" s="39">
        <f t="shared" si="2"/>
        <v>0.7272727273</v>
      </c>
      <c r="H11" s="35">
        <v>6.0</v>
      </c>
      <c r="I11" s="40">
        <f t="shared" si="3"/>
        <v>0.2727272727</v>
      </c>
      <c r="J11" s="42">
        <f t="shared" si="4"/>
        <v>0.2307692308</v>
      </c>
      <c r="K11" s="26">
        <f t="shared" si="5"/>
        <v>39</v>
      </c>
      <c r="L11" s="26">
        <f t="shared" si="6"/>
        <v>42</v>
      </c>
      <c r="M11" s="26">
        <f t="shared" si="7"/>
        <v>45</v>
      </c>
      <c r="N11" s="26">
        <f t="shared" si="8"/>
        <v>48</v>
      </c>
      <c r="O11" s="26">
        <f t="shared" si="9"/>
        <v>51</v>
      </c>
      <c r="P11" s="26">
        <f t="shared" si="10"/>
        <v>54</v>
      </c>
      <c r="Q11" s="26">
        <f t="shared" si="11"/>
        <v>57</v>
      </c>
      <c r="R11" s="26">
        <f t="shared" si="12"/>
        <v>60</v>
      </c>
      <c r="S11" s="26">
        <f t="shared" si="13"/>
        <v>63</v>
      </c>
      <c r="T11" s="26">
        <f t="shared" si="14"/>
        <v>66</v>
      </c>
      <c r="U11" s="26">
        <f t="shared" si="15"/>
        <v>69</v>
      </c>
      <c r="V11" s="26">
        <f t="shared" si="16"/>
        <v>72</v>
      </c>
    </row>
    <row r="12">
      <c r="A12" s="63"/>
      <c r="B12" s="55" t="s">
        <v>197</v>
      </c>
      <c r="C12" s="34"/>
      <c r="D12" s="35">
        <v>27.0</v>
      </c>
      <c r="E12" s="37">
        <f t="shared" si="1"/>
        <v>23</v>
      </c>
      <c r="F12" s="35">
        <v>4.0</v>
      </c>
      <c r="G12" s="39">
        <f t="shared" si="2"/>
        <v>0.6956521739</v>
      </c>
      <c r="H12" s="35">
        <v>7.0</v>
      </c>
      <c r="I12" s="40">
        <f t="shared" si="3"/>
        <v>0.3043478261</v>
      </c>
      <c r="J12" s="42">
        <f t="shared" si="4"/>
        <v>0.2592592593</v>
      </c>
      <c r="K12" s="26">
        <f t="shared" si="5"/>
        <v>45.5</v>
      </c>
      <c r="L12" s="26">
        <f t="shared" si="6"/>
        <v>49</v>
      </c>
      <c r="M12" s="26">
        <f t="shared" si="7"/>
        <v>52.5</v>
      </c>
      <c r="N12" s="26">
        <f t="shared" si="8"/>
        <v>56</v>
      </c>
      <c r="O12" s="26">
        <f t="shared" si="9"/>
        <v>59.5</v>
      </c>
      <c r="P12" s="26">
        <f t="shared" si="10"/>
        <v>63</v>
      </c>
      <c r="Q12" s="26">
        <f t="shared" si="11"/>
        <v>66.5</v>
      </c>
      <c r="R12" s="26">
        <f t="shared" si="12"/>
        <v>70</v>
      </c>
      <c r="S12" s="26">
        <f t="shared" si="13"/>
        <v>73.5</v>
      </c>
      <c r="T12" s="26">
        <f t="shared" si="14"/>
        <v>77</v>
      </c>
      <c r="U12" s="26">
        <f t="shared" si="15"/>
        <v>80.5</v>
      </c>
      <c r="V12" s="26">
        <f t="shared" si="16"/>
        <v>84</v>
      </c>
    </row>
    <row r="13">
      <c r="A13" s="54"/>
      <c r="B13" s="64"/>
      <c r="C13" s="52"/>
      <c r="D13" s="1">
        <v>31.0</v>
      </c>
      <c r="E13" s="45">
        <f t="shared" si="1"/>
        <v>26</v>
      </c>
      <c r="F13" s="1">
        <v>5.0</v>
      </c>
      <c r="G13" s="46">
        <f t="shared" si="2"/>
        <v>0.7692307692</v>
      </c>
      <c r="H13" s="1">
        <v>6.0</v>
      </c>
      <c r="I13" s="47">
        <f t="shared" si="3"/>
        <v>0.2307692308</v>
      </c>
      <c r="J13" s="24">
        <f t="shared" si="4"/>
        <v>0.1935483871</v>
      </c>
      <c r="K13" s="26">
        <f t="shared" si="5"/>
        <v>39</v>
      </c>
      <c r="L13" s="26">
        <f t="shared" si="6"/>
        <v>42</v>
      </c>
      <c r="M13" s="26">
        <f t="shared" si="7"/>
        <v>45</v>
      </c>
      <c r="N13" s="26">
        <f t="shared" si="8"/>
        <v>48</v>
      </c>
      <c r="O13" s="26">
        <f t="shared" si="9"/>
        <v>51</v>
      </c>
      <c r="P13" s="26">
        <f t="shared" si="10"/>
        <v>54</v>
      </c>
      <c r="Q13" s="26">
        <f t="shared" si="11"/>
        <v>57</v>
      </c>
      <c r="R13" s="26">
        <f t="shared" si="12"/>
        <v>60</v>
      </c>
      <c r="S13" s="26">
        <f t="shared" si="13"/>
        <v>63</v>
      </c>
      <c r="T13" s="26">
        <f t="shared" si="14"/>
        <v>66</v>
      </c>
      <c r="U13" s="26">
        <f t="shared" si="15"/>
        <v>69</v>
      </c>
      <c r="V13" s="26">
        <f t="shared" si="16"/>
        <v>72</v>
      </c>
    </row>
    <row r="14">
      <c r="A14" s="63"/>
      <c r="B14" s="64"/>
      <c r="C14" s="71" t="s">
        <v>197</v>
      </c>
      <c r="D14" s="20">
        <v>32.0</v>
      </c>
      <c r="E14" s="22">
        <f t="shared" si="1"/>
        <v>27</v>
      </c>
      <c r="F14" s="20">
        <v>5.0</v>
      </c>
      <c r="G14" s="23">
        <f t="shared" si="2"/>
        <v>0.7407407407</v>
      </c>
      <c r="H14" s="20">
        <v>7.0</v>
      </c>
      <c r="I14" s="24">
        <f t="shared" si="3"/>
        <v>0.2592592593</v>
      </c>
      <c r="J14" s="24">
        <f t="shared" si="4"/>
        <v>0.21875</v>
      </c>
      <c r="K14" s="26">
        <f t="shared" si="5"/>
        <v>45.5</v>
      </c>
      <c r="L14" s="26">
        <f t="shared" si="6"/>
        <v>49</v>
      </c>
      <c r="M14" s="26">
        <f t="shared" si="7"/>
        <v>52.5</v>
      </c>
      <c r="N14" s="26">
        <f t="shared" si="8"/>
        <v>56</v>
      </c>
      <c r="O14" s="26">
        <f t="shared" si="9"/>
        <v>59.5</v>
      </c>
      <c r="P14" s="26">
        <f t="shared" si="10"/>
        <v>63</v>
      </c>
      <c r="Q14" s="26">
        <f t="shared" si="11"/>
        <v>66.5</v>
      </c>
      <c r="R14" s="26">
        <f t="shared" si="12"/>
        <v>70</v>
      </c>
      <c r="S14" s="26">
        <f t="shared" si="13"/>
        <v>73.5</v>
      </c>
      <c r="T14" s="26">
        <f t="shared" si="14"/>
        <v>77</v>
      </c>
      <c r="U14" s="26">
        <f t="shared" si="15"/>
        <v>80.5</v>
      </c>
      <c r="V14" s="26">
        <f t="shared" si="16"/>
        <v>84</v>
      </c>
    </row>
    <row r="15">
      <c r="A15" s="63"/>
      <c r="B15" s="68"/>
      <c r="C15" s="34"/>
      <c r="D15" s="35">
        <v>33.0</v>
      </c>
      <c r="E15" s="37">
        <f t="shared" si="1"/>
        <v>28</v>
      </c>
      <c r="F15" s="35">
        <v>5.0</v>
      </c>
      <c r="G15" s="39">
        <f t="shared" si="2"/>
        <v>0.7142857143</v>
      </c>
      <c r="H15" s="35">
        <v>8.0</v>
      </c>
      <c r="I15" s="40">
        <f t="shared" si="3"/>
        <v>0.2857142857</v>
      </c>
      <c r="J15" s="42">
        <f t="shared" si="4"/>
        <v>0.2424242424</v>
      </c>
      <c r="K15" s="26">
        <f t="shared" si="5"/>
        <v>52</v>
      </c>
      <c r="L15" s="26">
        <f t="shared" si="6"/>
        <v>56</v>
      </c>
      <c r="M15" s="26">
        <f t="shared" si="7"/>
        <v>60</v>
      </c>
      <c r="N15" s="26">
        <f t="shared" si="8"/>
        <v>64</v>
      </c>
      <c r="O15" s="26">
        <f t="shared" si="9"/>
        <v>68</v>
      </c>
      <c r="P15" s="26">
        <f t="shared" si="10"/>
        <v>72</v>
      </c>
      <c r="Q15" s="26">
        <f t="shared" si="11"/>
        <v>76</v>
      </c>
      <c r="R15" s="26">
        <f t="shared" si="12"/>
        <v>80</v>
      </c>
      <c r="S15" s="26">
        <f t="shared" si="13"/>
        <v>84</v>
      </c>
      <c r="T15" s="26"/>
      <c r="U15" s="26"/>
      <c r="V15" s="26"/>
    </row>
    <row r="16">
      <c r="A16" s="63"/>
      <c r="B16" s="56" t="s">
        <v>215</v>
      </c>
      <c r="C16" s="34"/>
      <c r="D16" s="35">
        <v>34.0</v>
      </c>
      <c r="E16" s="37">
        <f t="shared" si="1"/>
        <v>29</v>
      </c>
      <c r="F16" s="35">
        <v>5.0</v>
      </c>
      <c r="G16" s="39">
        <f t="shared" si="2"/>
        <v>0.6896551724</v>
      </c>
      <c r="H16" s="35">
        <v>9.0</v>
      </c>
      <c r="I16" s="40">
        <f t="shared" si="3"/>
        <v>0.3103448276</v>
      </c>
      <c r="J16" s="42">
        <f t="shared" si="4"/>
        <v>0.2647058824</v>
      </c>
      <c r="K16" s="26">
        <f t="shared" si="5"/>
        <v>58.5</v>
      </c>
      <c r="L16" s="26">
        <f t="shared" si="6"/>
        <v>63</v>
      </c>
      <c r="M16" s="26">
        <f t="shared" si="7"/>
        <v>67.5</v>
      </c>
      <c r="N16" s="26">
        <f t="shared" si="8"/>
        <v>72</v>
      </c>
      <c r="O16" s="26">
        <f t="shared" si="9"/>
        <v>76.5</v>
      </c>
      <c r="P16" s="26">
        <f t="shared" si="10"/>
        <v>81</v>
      </c>
      <c r="Q16" s="26">
        <f t="shared" si="11"/>
        <v>85.5</v>
      </c>
      <c r="R16" s="26">
        <f t="shared" si="12"/>
        <v>90</v>
      </c>
      <c r="S16" s="26"/>
      <c r="T16" s="26"/>
      <c r="U16" s="26"/>
      <c r="V16" s="26"/>
    </row>
    <row r="17">
      <c r="A17" s="54"/>
      <c r="B17" s="34"/>
      <c r="C17" s="34"/>
      <c r="D17" s="1">
        <v>37.0</v>
      </c>
      <c r="E17" s="45">
        <f t="shared" si="1"/>
        <v>31</v>
      </c>
      <c r="F17" s="1">
        <v>6.0</v>
      </c>
      <c r="G17" s="46">
        <f t="shared" si="2"/>
        <v>0.7741935484</v>
      </c>
      <c r="H17" s="1">
        <v>7.0</v>
      </c>
      <c r="I17" s="47">
        <f t="shared" si="3"/>
        <v>0.2258064516</v>
      </c>
      <c r="J17" s="24">
        <f t="shared" si="4"/>
        <v>0.1891891892</v>
      </c>
      <c r="K17" s="26">
        <f t="shared" si="5"/>
        <v>45.5</v>
      </c>
      <c r="L17" s="26">
        <f t="shared" si="6"/>
        <v>49</v>
      </c>
      <c r="M17" s="26">
        <f t="shared" si="7"/>
        <v>52.5</v>
      </c>
      <c r="N17" s="26">
        <f t="shared" si="8"/>
        <v>56</v>
      </c>
      <c r="O17" s="26">
        <f t="shared" si="9"/>
        <v>59.5</v>
      </c>
      <c r="P17" s="26">
        <f t="shared" si="10"/>
        <v>63</v>
      </c>
      <c r="Q17" s="26">
        <f t="shared" si="11"/>
        <v>66.5</v>
      </c>
      <c r="R17" s="26">
        <f t="shared" si="12"/>
        <v>70</v>
      </c>
      <c r="S17" s="26">
        <f t="shared" ref="S17:S19" si="17">H17*10.5</f>
        <v>73.5</v>
      </c>
      <c r="T17" s="26">
        <f t="shared" ref="T17:T18" si="18">H17*11</f>
        <v>77</v>
      </c>
      <c r="U17" s="26">
        <f t="shared" ref="U17:U18" si="19">H17*11.5</f>
        <v>80.5</v>
      </c>
      <c r="V17" s="26">
        <f>H17*12</f>
        <v>84</v>
      </c>
    </row>
    <row r="18">
      <c r="A18" s="63"/>
      <c r="B18" s="34"/>
      <c r="C18" s="34"/>
      <c r="D18" s="1">
        <v>38.0</v>
      </c>
      <c r="E18" s="45">
        <f t="shared" si="1"/>
        <v>32</v>
      </c>
      <c r="F18" s="1">
        <v>6.0</v>
      </c>
      <c r="G18" s="46">
        <f t="shared" si="2"/>
        <v>0.75</v>
      </c>
      <c r="H18" s="1">
        <v>8.0</v>
      </c>
      <c r="I18" s="47">
        <f t="shared" si="3"/>
        <v>0.25</v>
      </c>
      <c r="J18" s="24">
        <f t="shared" si="4"/>
        <v>0.2105263158</v>
      </c>
      <c r="K18" s="26">
        <f t="shared" si="5"/>
        <v>52</v>
      </c>
      <c r="L18" s="26">
        <f t="shared" si="6"/>
        <v>56</v>
      </c>
      <c r="M18" s="26">
        <f t="shared" si="7"/>
        <v>60</v>
      </c>
      <c r="N18" s="26">
        <f t="shared" si="8"/>
        <v>64</v>
      </c>
      <c r="O18" s="26">
        <f t="shared" si="9"/>
        <v>68</v>
      </c>
      <c r="P18" s="26">
        <f t="shared" si="10"/>
        <v>72</v>
      </c>
      <c r="Q18" s="26">
        <f t="shared" si="11"/>
        <v>76</v>
      </c>
      <c r="R18" s="26">
        <f t="shared" si="12"/>
        <v>80</v>
      </c>
      <c r="S18" s="26">
        <f t="shared" si="17"/>
        <v>84</v>
      </c>
      <c r="T18" s="26">
        <f t="shared" si="18"/>
        <v>88</v>
      </c>
      <c r="U18" s="26">
        <f t="shared" si="19"/>
        <v>92</v>
      </c>
      <c r="V18" s="26"/>
    </row>
    <row r="19">
      <c r="A19" s="63"/>
      <c r="B19" s="34"/>
      <c r="C19" s="52"/>
      <c r="D19" s="88">
        <v>39.0</v>
      </c>
      <c r="E19" s="89">
        <f t="shared" si="1"/>
        <v>33</v>
      </c>
      <c r="F19" s="88">
        <v>6.0</v>
      </c>
      <c r="G19" s="90">
        <f t="shared" si="2"/>
        <v>0.7272727273</v>
      </c>
      <c r="H19" s="88">
        <v>9.0</v>
      </c>
      <c r="I19" s="91">
        <f t="shared" si="3"/>
        <v>0.2727272727</v>
      </c>
      <c r="J19" s="42">
        <f t="shared" si="4"/>
        <v>0.2307692308</v>
      </c>
      <c r="K19" s="26">
        <f t="shared" si="5"/>
        <v>58.5</v>
      </c>
      <c r="L19" s="26">
        <f t="shared" si="6"/>
        <v>63</v>
      </c>
      <c r="M19" s="26">
        <f t="shared" si="7"/>
        <v>67.5</v>
      </c>
      <c r="N19" s="26">
        <f t="shared" si="8"/>
        <v>72</v>
      </c>
      <c r="O19" s="26">
        <f t="shared" si="9"/>
        <v>76.5</v>
      </c>
      <c r="P19" s="26">
        <f t="shared" si="10"/>
        <v>81</v>
      </c>
      <c r="Q19" s="26">
        <f t="shared" si="11"/>
        <v>85.5</v>
      </c>
      <c r="R19" s="26">
        <f t="shared" si="12"/>
        <v>90</v>
      </c>
      <c r="S19" s="26">
        <f t="shared" si="17"/>
        <v>94.5</v>
      </c>
      <c r="T19" s="26"/>
      <c r="U19" s="26"/>
      <c r="V19" s="26"/>
    </row>
    <row r="20">
      <c r="A20" s="63"/>
      <c r="B20" s="34"/>
      <c r="C20" s="56" t="s">
        <v>215</v>
      </c>
      <c r="D20" s="35">
        <v>40.0</v>
      </c>
      <c r="E20" s="37">
        <f t="shared" si="1"/>
        <v>34</v>
      </c>
      <c r="F20" s="35">
        <v>6.0</v>
      </c>
      <c r="G20" s="39">
        <f t="shared" si="2"/>
        <v>0.7058823529</v>
      </c>
      <c r="H20" s="35">
        <v>10.0</v>
      </c>
      <c r="I20" s="40">
        <f t="shared" si="3"/>
        <v>0.2941176471</v>
      </c>
      <c r="J20" s="42">
        <f t="shared" si="4"/>
        <v>0.25</v>
      </c>
      <c r="K20" s="26">
        <f t="shared" si="5"/>
        <v>65</v>
      </c>
      <c r="L20" s="26">
        <f t="shared" si="6"/>
        <v>70</v>
      </c>
      <c r="M20" s="26">
        <f t="shared" si="7"/>
        <v>75</v>
      </c>
      <c r="N20" s="26">
        <f t="shared" si="8"/>
        <v>80</v>
      </c>
      <c r="O20" s="26">
        <f t="shared" si="9"/>
        <v>85</v>
      </c>
      <c r="P20" s="26">
        <f t="shared" si="10"/>
        <v>90</v>
      </c>
      <c r="Q20" s="26"/>
      <c r="R20" s="26"/>
      <c r="S20" s="26"/>
      <c r="T20" s="26"/>
      <c r="U20" s="26"/>
      <c r="V20" s="26"/>
    </row>
    <row r="21">
      <c r="A21" s="63"/>
      <c r="B21" s="52"/>
      <c r="C21" s="34"/>
      <c r="D21" s="35">
        <v>41.0</v>
      </c>
      <c r="E21" s="37">
        <f t="shared" si="1"/>
        <v>35</v>
      </c>
      <c r="F21" s="35">
        <v>6.0</v>
      </c>
      <c r="G21" s="39">
        <f t="shared" si="2"/>
        <v>0.6857142857</v>
      </c>
      <c r="H21" s="35">
        <v>11.0</v>
      </c>
      <c r="I21" s="40">
        <f t="shared" si="3"/>
        <v>0.3142857143</v>
      </c>
      <c r="J21" s="42">
        <f t="shared" si="4"/>
        <v>0.2682926829</v>
      </c>
      <c r="K21" s="26">
        <f t="shared" si="5"/>
        <v>71.5</v>
      </c>
      <c r="L21" s="26">
        <f t="shared" si="6"/>
        <v>77</v>
      </c>
      <c r="M21" s="26">
        <f t="shared" si="7"/>
        <v>82.5</v>
      </c>
      <c r="N21" s="26">
        <f t="shared" si="8"/>
        <v>88</v>
      </c>
      <c r="O21" s="26"/>
      <c r="P21" s="26"/>
      <c r="Q21" s="26"/>
      <c r="R21" s="26"/>
      <c r="S21" s="26"/>
      <c r="T21" s="26"/>
      <c r="U21" s="26"/>
      <c r="V21" s="26"/>
    </row>
    <row r="22">
      <c r="A22" s="63"/>
      <c r="B22" s="63"/>
      <c r="C22" s="34"/>
      <c r="D22" s="35">
        <v>42.0</v>
      </c>
      <c r="E22" s="37">
        <f t="shared" si="1"/>
        <v>36</v>
      </c>
      <c r="F22" s="35">
        <v>6.0</v>
      </c>
      <c r="G22" s="39">
        <f t="shared" si="2"/>
        <v>0.6666666667</v>
      </c>
      <c r="H22" s="35">
        <v>12.0</v>
      </c>
      <c r="I22" s="40">
        <f t="shared" si="3"/>
        <v>0.3333333333</v>
      </c>
      <c r="J22" s="42">
        <f t="shared" si="4"/>
        <v>0.2857142857</v>
      </c>
      <c r="K22" s="26">
        <f t="shared" si="5"/>
        <v>78</v>
      </c>
      <c r="L22" s="26">
        <f t="shared" si="6"/>
        <v>84</v>
      </c>
      <c r="M22" s="26">
        <f t="shared" si="7"/>
        <v>90</v>
      </c>
      <c r="N22" s="26"/>
      <c r="O22" s="26"/>
      <c r="P22" s="26"/>
      <c r="Q22" s="26"/>
      <c r="R22" s="26"/>
      <c r="S22" s="26"/>
      <c r="T22" s="26"/>
      <c r="U22" s="26"/>
      <c r="V22" s="26"/>
    </row>
    <row r="23">
      <c r="A23" s="54"/>
      <c r="B23" s="54"/>
      <c r="C23" s="34"/>
      <c r="D23" s="54">
        <v>44.0</v>
      </c>
      <c r="E23" s="63">
        <f t="shared" si="1"/>
        <v>37</v>
      </c>
      <c r="F23" s="54">
        <v>7.0</v>
      </c>
      <c r="G23" s="99">
        <f t="shared" si="2"/>
        <v>0.7567567568</v>
      </c>
      <c r="H23" s="54">
        <v>9.0</v>
      </c>
      <c r="I23" s="100">
        <f t="shared" si="3"/>
        <v>0.2432432432</v>
      </c>
      <c r="J23" s="24">
        <f t="shared" si="4"/>
        <v>0.2045454545</v>
      </c>
      <c r="K23" s="26">
        <f t="shared" si="5"/>
        <v>58.5</v>
      </c>
      <c r="L23" s="26">
        <f t="shared" si="6"/>
        <v>63</v>
      </c>
      <c r="M23" s="26">
        <f t="shared" si="7"/>
        <v>67.5</v>
      </c>
      <c r="N23" s="26">
        <f t="shared" ref="N23:N25" si="20">H23*8</f>
        <v>72</v>
      </c>
      <c r="O23" s="26">
        <f t="shared" ref="O23:O24" si="21">H23*8.5</f>
        <v>76.5</v>
      </c>
      <c r="P23" s="26">
        <f t="shared" ref="P23:P24" si="22">H23*9</f>
        <v>81</v>
      </c>
      <c r="Q23" s="26">
        <f>H23*9.5</f>
        <v>85.5</v>
      </c>
      <c r="R23" s="26">
        <f>H23*10</f>
        <v>90</v>
      </c>
      <c r="S23" s="26">
        <f>H23*10.5</f>
        <v>94.5</v>
      </c>
      <c r="T23" s="26"/>
      <c r="U23" s="26"/>
      <c r="V23" s="26"/>
    </row>
    <row r="24">
      <c r="A24" s="63"/>
      <c r="B24" s="63"/>
      <c r="C24" s="34"/>
      <c r="D24" s="54">
        <v>45.0</v>
      </c>
      <c r="E24" s="63">
        <f t="shared" si="1"/>
        <v>38</v>
      </c>
      <c r="F24" s="54">
        <v>7.0</v>
      </c>
      <c r="G24" s="99">
        <f t="shared" si="2"/>
        <v>0.7368421053</v>
      </c>
      <c r="H24" s="54">
        <v>10.0</v>
      </c>
      <c r="I24" s="100">
        <f t="shared" si="3"/>
        <v>0.2631578947</v>
      </c>
      <c r="J24" s="24">
        <f t="shared" si="4"/>
        <v>0.2222222222</v>
      </c>
      <c r="K24" s="26">
        <f t="shared" si="5"/>
        <v>65</v>
      </c>
      <c r="L24" s="26">
        <f t="shared" si="6"/>
        <v>70</v>
      </c>
      <c r="M24" s="26">
        <f t="shared" si="7"/>
        <v>75</v>
      </c>
      <c r="N24" s="26">
        <f t="shared" si="20"/>
        <v>80</v>
      </c>
      <c r="O24" s="26">
        <f t="shared" si="21"/>
        <v>85</v>
      </c>
      <c r="P24" s="26">
        <f t="shared" si="22"/>
        <v>90</v>
      </c>
      <c r="Q24" s="26"/>
      <c r="R24" s="26"/>
      <c r="S24" s="26"/>
      <c r="T24" s="26"/>
      <c r="U24" s="26"/>
      <c r="V24" s="26"/>
    </row>
    <row r="25">
      <c r="A25" s="63"/>
      <c r="B25" s="63"/>
      <c r="C25" s="34"/>
      <c r="D25" s="35">
        <v>46.0</v>
      </c>
      <c r="E25" s="37">
        <f t="shared" si="1"/>
        <v>39</v>
      </c>
      <c r="F25" s="35">
        <v>7.0</v>
      </c>
      <c r="G25" s="39">
        <f t="shared" si="2"/>
        <v>0.7179487179</v>
      </c>
      <c r="H25" s="35">
        <v>11.0</v>
      </c>
      <c r="I25" s="40">
        <f t="shared" si="3"/>
        <v>0.2820512821</v>
      </c>
      <c r="J25" s="42">
        <f t="shared" si="4"/>
        <v>0.2391304348</v>
      </c>
      <c r="K25" s="26">
        <f t="shared" si="5"/>
        <v>71.5</v>
      </c>
      <c r="L25" s="26">
        <f t="shared" si="6"/>
        <v>77</v>
      </c>
      <c r="M25" s="26">
        <f t="shared" si="7"/>
        <v>82.5</v>
      </c>
      <c r="N25" s="26">
        <f t="shared" si="20"/>
        <v>88</v>
      </c>
      <c r="O25" s="26"/>
      <c r="P25" s="26"/>
      <c r="Q25" s="26"/>
      <c r="R25" s="26"/>
      <c r="S25" s="26"/>
      <c r="T25" s="26"/>
      <c r="U25" s="26"/>
      <c r="V25" s="26"/>
    </row>
    <row r="26">
      <c r="A26" s="63"/>
      <c r="B26" s="63"/>
      <c r="C26" s="52"/>
      <c r="D26" s="88">
        <v>47.0</v>
      </c>
      <c r="E26" s="89">
        <f t="shared" si="1"/>
        <v>40</v>
      </c>
      <c r="F26" s="88">
        <v>7.0</v>
      </c>
      <c r="G26" s="90">
        <f t="shared" si="2"/>
        <v>0.7</v>
      </c>
      <c r="H26" s="88">
        <v>12.0</v>
      </c>
      <c r="I26" s="91">
        <f t="shared" si="3"/>
        <v>0.3</v>
      </c>
      <c r="J26" s="42">
        <f t="shared" si="4"/>
        <v>0.2553191489</v>
      </c>
      <c r="K26" s="26">
        <f t="shared" si="5"/>
        <v>78</v>
      </c>
      <c r="L26" s="26">
        <f t="shared" si="6"/>
        <v>84</v>
      </c>
      <c r="M26" s="26">
        <f t="shared" si="7"/>
        <v>90</v>
      </c>
      <c r="N26" s="26"/>
      <c r="O26" s="26"/>
      <c r="P26" s="26"/>
      <c r="Q26" s="26"/>
      <c r="R26" s="26"/>
      <c r="S26" s="26"/>
      <c r="T26" s="26"/>
      <c r="U26" s="26"/>
      <c r="V26" s="26"/>
    </row>
    <row r="27">
      <c r="B27" s="19" t="s">
        <v>398</v>
      </c>
      <c r="C27" s="106"/>
      <c r="D27" s="107" t="s">
        <v>400</v>
      </c>
      <c r="E27" s="108"/>
      <c r="F27" s="108"/>
      <c r="G27" s="108"/>
      <c r="H27" s="108"/>
      <c r="I27" s="106"/>
      <c r="J27" s="109"/>
    </row>
    <row r="28">
      <c r="B28" s="34"/>
      <c r="C28" s="110"/>
      <c r="D28" s="34"/>
      <c r="I28" s="110"/>
      <c r="J28" s="109"/>
    </row>
    <row r="29">
      <c r="B29" s="34"/>
      <c r="C29" s="110"/>
      <c r="D29" s="34"/>
      <c r="I29" s="110"/>
      <c r="J29" s="109"/>
    </row>
    <row r="30">
      <c r="B30" s="52"/>
      <c r="C30" s="111"/>
      <c r="D30" s="52"/>
      <c r="E30" s="113"/>
      <c r="F30" s="113"/>
      <c r="G30" s="113"/>
      <c r="H30" s="113"/>
      <c r="I30" s="111"/>
      <c r="J30" s="109"/>
    </row>
    <row r="31">
      <c r="C31" s="25"/>
      <c r="D31" s="7"/>
      <c r="E31" s="7"/>
      <c r="J31" s="7"/>
    </row>
    <row r="32">
      <c r="D32" s="7"/>
      <c r="J32" s="7"/>
    </row>
  </sheetData>
  <mergeCells count="21">
    <mergeCell ref="B1:C1"/>
    <mergeCell ref="K1:V1"/>
    <mergeCell ref="D1:D2"/>
    <mergeCell ref="E1:E2"/>
    <mergeCell ref="F1:F2"/>
    <mergeCell ref="G1:G2"/>
    <mergeCell ref="H1:H2"/>
    <mergeCell ref="I1:I2"/>
    <mergeCell ref="J1:J2"/>
    <mergeCell ref="C20:C26"/>
    <mergeCell ref="B27:C30"/>
    <mergeCell ref="D27:I30"/>
    <mergeCell ref="C31:C32"/>
    <mergeCell ref="E31:I32"/>
    <mergeCell ref="B3:B7"/>
    <mergeCell ref="C3:C7"/>
    <mergeCell ref="B8:B11"/>
    <mergeCell ref="C8:C13"/>
    <mergeCell ref="B12:B15"/>
    <mergeCell ref="C14:C19"/>
    <mergeCell ref="B16:B21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B1" s="2" t="s">
        <v>1</v>
      </c>
    </row>
    <row r="2">
      <c r="B2" s="9"/>
    </row>
    <row r="3">
      <c r="B3" s="1" t="s">
        <v>24</v>
      </c>
    </row>
    <row r="4">
      <c r="B4" s="2" t="s">
        <v>26</v>
      </c>
    </row>
    <row r="5">
      <c r="B5" s="1" t="s">
        <v>27</v>
      </c>
    </row>
    <row r="6">
      <c r="B6" s="2" t="s">
        <v>28</v>
      </c>
    </row>
    <row r="7">
      <c r="B7" s="1" t="s">
        <v>30</v>
      </c>
    </row>
    <row r="8">
      <c r="B8" s="2" t="s">
        <v>32</v>
      </c>
    </row>
    <row r="9">
      <c r="B9" s="1" t="s">
        <v>33</v>
      </c>
    </row>
    <row r="10">
      <c r="B10" s="2" t="s">
        <v>35</v>
      </c>
    </row>
    <row r="11">
      <c r="B11" s="1" t="s">
        <v>36</v>
      </c>
    </row>
    <row r="12">
      <c r="B12" s="2" t="s">
        <v>38</v>
      </c>
    </row>
    <row r="13">
      <c r="B13" s="1" t="s">
        <v>39</v>
      </c>
    </row>
    <row r="14">
      <c r="B14" s="2" t="s">
        <v>40</v>
      </c>
    </row>
    <row r="15">
      <c r="B15" s="1" t="s">
        <v>41</v>
      </c>
    </row>
    <row r="16">
      <c r="B16" s="2" t="s">
        <v>43</v>
      </c>
    </row>
    <row r="17">
      <c r="B17" s="1" t="s">
        <v>44</v>
      </c>
    </row>
    <row r="18">
      <c r="B18" s="13" t="s">
        <v>46</v>
      </c>
    </row>
    <row r="20">
      <c r="B20" s="9"/>
    </row>
    <row r="22">
      <c r="B22" s="9"/>
    </row>
    <row r="24">
      <c r="B24" s="9"/>
    </row>
    <row r="26">
      <c r="B26" s="9"/>
    </row>
    <row r="28">
      <c r="B28" s="14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B1" s="1" t="s">
        <v>0</v>
      </c>
      <c r="D1" s="1" t="s">
        <v>4</v>
      </c>
    </row>
    <row r="4">
      <c r="B4" s="6" t="s">
        <v>5</v>
      </c>
    </row>
    <row r="5">
      <c r="B5" s="8"/>
    </row>
    <row r="6">
      <c r="B6" s="6" t="s">
        <v>9</v>
      </c>
    </row>
    <row r="7">
      <c r="B7" s="8"/>
    </row>
    <row r="8">
      <c r="B8" s="6" t="s">
        <v>12</v>
      </c>
    </row>
    <row r="9">
      <c r="B9" s="8"/>
    </row>
    <row r="10">
      <c r="B10" s="6" t="s">
        <v>14</v>
      </c>
    </row>
    <row r="11">
      <c r="B11" s="8"/>
    </row>
    <row r="12">
      <c r="B12" s="6" t="s">
        <v>17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60</v>
      </c>
    </row>
    <row r="2">
      <c r="A2" s="1" t="s">
        <v>62</v>
      </c>
    </row>
    <row r="3">
      <c r="A3" s="1" t="s">
        <v>63</v>
      </c>
    </row>
    <row r="4">
      <c r="A4" s="1" t="s">
        <v>65</v>
      </c>
    </row>
    <row r="5">
      <c r="A5" s="1" t="s">
        <v>66</v>
      </c>
    </row>
    <row r="6">
      <c r="A6" s="1" t="s">
        <v>68</v>
      </c>
    </row>
    <row r="7">
      <c r="A7" s="1" t="s">
        <v>71</v>
      </c>
    </row>
    <row r="8">
      <c r="A8" s="1" t="s">
        <v>72</v>
      </c>
    </row>
    <row r="9">
      <c r="A9" s="1" t="s">
        <v>73</v>
      </c>
    </row>
    <row r="10">
      <c r="A10" s="1" t="s">
        <v>76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75"/>
  <sheetData>
    <row r="1">
      <c r="A1" s="2" t="s">
        <v>59</v>
      </c>
      <c r="C1" s="2" t="s">
        <v>61</v>
      </c>
    </row>
    <row r="2">
      <c r="A2" s="7" t="s">
        <v>64</v>
      </c>
      <c r="B2" s="7"/>
      <c r="C2" s="1" t="s">
        <v>67</v>
      </c>
      <c r="E2" s="1" t="s">
        <v>69</v>
      </c>
    </row>
    <row r="3">
      <c r="A3" s="7"/>
      <c r="B3" s="7"/>
      <c r="C3" s="1"/>
    </row>
    <row r="4">
      <c r="A4" s="1" t="s">
        <v>74</v>
      </c>
      <c r="C4" s="1" t="s">
        <v>75</v>
      </c>
      <c r="D4" s="1" t="s">
        <v>78</v>
      </c>
      <c r="E4" s="1" t="s">
        <v>79</v>
      </c>
      <c r="F4" s="1" t="s">
        <v>80</v>
      </c>
    </row>
    <row r="5">
      <c r="A5" s="1" t="s">
        <v>81</v>
      </c>
      <c r="C5" s="1" t="s">
        <v>75</v>
      </c>
    </row>
    <row r="6">
      <c r="A6" s="1" t="s">
        <v>82</v>
      </c>
      <c r="C6" s="1" t="s">
        <v>83</v>
      </c>
      <c r="D6" s="1" t="s">
        <v>85</v>
      </c>
      <c r="E6" s="1" t="s">
        <v>78</v>
      </c>
    </row>
    <row r="7">
      <c r="A7" s="1" t="s">
        <v>86</v>
      </c>
      <c r="C7" s="1" t="s">
        <v>75</v>
      </c>
      <c r="D7" s="1" t="s">
        <v>87</v>
      </c>
    </row>
    <row r="10">
      <c r="A10" s="1" t="s">
        <v>88</v>
      </c>
    </row>
  </sheetData>
  <printOptions gridLines="1" horizontalCentered="1"/>
  <pageMargins bottom="0.75" footer="0.0" header="0.0" left="0.25" right="0.25" top="0.75"/>
  <pageSetup cellComments="atEnd" orientation="landscape" pageOrder="overThenDown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B1" s="2" t="s">
        <v>103</v>
      </c>
    </row>
    <row r="3">
      <c r="B3" s="1" t="s">
        <v>104</v>
      </c>
    </row>
    <row r="4">
      <c r="B4" s="1" t="s">
        <v>105</v>
      </c>
    </row>
    <row r="5">
      <c r="B5" s="1" t="s">
        <v>106</v>
      </c>
    </row>
    <row r="6">
      <c r="B6" s="1" t="s">
        <v>107</v>
      </c>
    </row>
    <row r="7">
      <c r="B7" s="1" t="s">
        <v>108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4">
      <c r="B4" s="1" t="s">
        <v>110</v>
      </c>
    </row>
    <row r="5">
      <c r="B5" s="1" t="s">
        <v>111</v>
      </c>
    </row>
    <row r="6">
      <c r="B6" s="1" t="s">
        <v>112</v>
      </c>
    </row>
    <row r="7">
      <c r="B7" s="1" t="s">
        <v>113</v>
      </c>
    </row>
    <row r="8">
      <c r="B8" s="1" t="s">
        <v>114</v>
      </c>
    </row>
    <row r="9">
      <c r="B9" s="1" t="s">
        <v>115</v>
      </c>
    </row>
    <row r="10">
      <c r="B10" s="1" t="s">
        <v>116</v>
      </c>
    </row>
    <row r="11">
      <c r="B11" s="1" t="s">
        <v>117</v>
      </c>
    </row>
    <row r="12">
      <c r="B12" s="1" t="s">
        <v>118</v>
      </c>
    </row>
    <row r="13">
      <c r="B13" s="1" t="s">
        <v>119</v>
      </c>
    </row>
    <row r="14">
      <c r="B14" s="1" t="s">
        <v>120</v>
      </c>
    </row>
    <row r="18">
      <c r="B18" s="6" t="s">
        <v>121</v>
      </c>
    </row>
    <row r="19">
      <c r="B19" s="6"/>
    </row>
    <row r="20">
      <c r="B20" s="6" t="s">
        <v>122</v>
      </c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3">
      <c r="B3" s="1" t="s">
        <v>131</v>
      </c>
      <c r="C3" s="1" t="s">
        <v>132</v>
      </c>
    </row>
    <row r="4">
      <c r="B4" s="1" t="s">
        <v>133</v>
      </c>
      <c r="C4" s="1" t="s">
        <v>132</v>
      </c>
    </row>
    <row r="5">
      <c r="B5" s="1" t="s">
        <v>134</v>
      </c>
      <c r="C5" s="1" t="s">
        <v>135</v>
      </c>
    </row>
    <row r="6">
      <c r="B6" s="1" t="s">
        <v>137</v>
      </c>
      <c r="C6" s="1" t="s">
        <v>135</v>
      </c>
    </row>
    <row r="7">
      <c r="B7" s="1" t="s">
        <v>139</v>
      </c>
      <c r="C7" s="1" t="s">
        <v>141</v>
      </c>
    </row>
    <row r="8">
      <c r="B8" s="1" t="s">
        <v>144</v>
      </c>
      <c r="C8" s="1" t="s">
        <v>145</v>
      </c>
    </row>
    <row r="9">
      <c r="B9" s="1" t="s">
        <v>147</v>
      </c>
      <c r="C9" s="1" t="s">
        <v>149</v>
      </c>
    </row>
    <row r="10">
      <c r="B10" s="1" t="s">
        <v>151</v>
      </c>
      <c r="C10" s="1" t="s">
        <v>153</v>
      </c>
    </row>
    <row r="11">
      <c r="A11" s="1" t="s">
        <v>154</v>
      </c>
    </row>
  </sheetData>
  <drawing r:id="rId1"/>
</worksheet>
</file>